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3860" yWindow="150" windowWidth="14010" windowHeight="12765"/>
  </bookViews>
  <sheets>
    <sheet name="Перечень" sheetId="1" r:id="rId1"/>
    <sheet name="Г12" sheetId="74" r:id="rId2"/>
    <sheet name="Г14" sheetId="75" r:id="rId3"/>
    <sheet name="Г16" sheetId="76" r:id="rId4"/>
    <sheet name="К36" sheetId="77" r:id="rId5"/>
    <sheet name="К36а" sheetId="78" r:id="rId6"/>
    <sheet name="К38" sheetId="79" r:id="rId7"/>
    <sheet name="К42" sheetId="80" r:id="rId8"/>
    <sheet name="К52" sheetId="81" r:id="rId9"/>
    <sheet name="К64" sheetId="82" r:id="rId10"/>
    <sheet name="К68" sheetId="83" r:id="rId11"/>
    <sheet name="К72" sheetId="84" r:id="rId12"/>
    <sheet name="Ком8" sheetId="85" r:id="rId13"/>
    <sheet name="Ком10" sheetId="86" r:id="rId14"/>
    <sheet name="Л52" sheetId="87" r:id="rId15"/>
    <sheet name="Л53" sheetId="88" r:id="rId16"/>
    <sheet name="Л84" sheetId="89" r:id="rId17"/>
    <sheet name="Л86" sheetId="90" r:id="rId18"/>
    <sheet name="Л88" sheetId="91" r:id="rId19"/>
    <sheet name="П25" sheetId="92" r:id="rId20"/>
    <sheet name="П27" sheetId="93" r:id="rId21"/>
    <sheet name="П29" sheetId="94" r:id="rId22"/>
    <sheet name="П31" sheetId="95" r:id="rId23"/>
    <sheet name="П40а" sheetId="96" r:id="rId24"/>
    <sheet name="П40б" sheetId="97" r:id="rId25"/>
    <sheet name="П67а" sheetId="98" r:id="rId26"/>
    <sheet name="Сад9" sheetId="99" r:id="rId27"/>
    <sheet name="Сад11" sheetId="100" r:id="rId28"/>
    <sheet name="Сад23" sheetId="101" r:id="rId29"/>
    <sheet name="С1" sheetId="102" r:id="rId30"/>
    <sheet name="С2" sheetId="103" r:id="rId31"/>
    <sheet name="С3" sheetId="104" r:id="rId32"/>
    <sheet name="С4" sheetId="105" r:id="rId33"/>
    <sheet name="С5" sheetId="106" r:id="rId34"/>
    <sheet name="С6" sheetId="107" r:id="rId35"/>
    <sheet name="С7" sheetId="108" r:id="rId36"/>
    <sheet name="С8" sheetId="109" r:id="rId37"/>
    <sheet name="С9" sheetId="110" r:id="rId38"/>
    <sheet name="С10" sheetId="111" r:id="rId39"/>
    <sheet name="С12" sheetId="112" r:id="rId40"/>
    <sheet name="С13" sheetId="113" r:id="rId41"/>
    <sheet name="С14" sheetId="114" r:id="rId42"/>
    <sheet name="С15" sheetId="115" r:id="rId43"/>
    <sheet name="С17" sheetId="116" r:id="rId44"/>
    <sheet name="С19" sheetId="117" r:id="rId45"/>
    <sheet name="С20" sheetId="118" r:id="rId46"/>
    <sheet name="С21" sheetId="119" r:id="rId47"/>
    <sheet name="С22" sheetId="120" r:id="rId48"/>
    <sheet name="С23" sheetId="121" r:id="rId49"/>
  </sheets>
  <definedNames>
    <definedName name="_xlnm._FilterDatabase" localSheetId="0" hidden="1">Перечень!$B$3:$B$50</definedName>
    <definedName name="_xlnm.Print_Area" localSheetId="4">К36!$A$1:$E$132</definedName>
    <definedName name="_xlnm.Print_Area" localSheetId="41">С14!$A$1:$G$132</definedName>
  </definedNames>
  <calcPr calcId="145621"/>
  <customWorkbookViews>
    <customWorkbookView name="Admin - Личное представление" guid="{8829CB76-B89E-4EE1-A0E8-30551A5FFCBB}" mergeInterval="0" personalView="1" maximized="1" windowWidth="1013" windowHeight="548" activeSheetId="1"/>
  </customWorkbookViews>
</workbook>
</file>

<file path=xl/calcChain.xml><?xml version="1.0" encoding="utf-8"?>
<calcChain xmlns="http://schemas.openxmlformats.org/spreadsheetml/2006/main">
  <c r="E14" i="121" l="1"/>
  <c r="E14" i="120"/>
  <c r="E14" i="119"/>
  <c r="E14" i="103"/>
  <c r="E14" i="118"/>
  <c r="E14" i="117"/>
  <c r="E14" i="116"/>
  <c r="E14" i="115"/>
  <c r="E14" i="114"/>
  <c r="E14" i="113"/>
  <c r="E14" i="112"/>
  <c r="E14" i="111"/>
  <c r="E14" i="110"/>
  <c r="E14" i="109"/>
  <c r="E14" i="108"/>
  <c r="E14" i="107"/>
  <c r="E14" i="106"/>
  <c r="E14" i="105"/>
  <c r="E14" i="104"/>
  <c r="E14" i="102"/>
  <c r="E14" i="101"/>
  <c r="E14" i="100"/>
  <c r="E14" i="99" l="1"/>
  <c r="E14" i="98"/>
  <c r="E14" i="97"/>
  <c r="E14" i="96"/>
  <c r="E14" i="95"/>
  <c r="E14" i="94"/>
  <c r="E14" i="93"/>
  <c r="E14" i="92"/>
  <c r="E14" i="91"/>
  <c r="E14" i="90"/>
  <c r="E14" i="89"/>
  <c r="E14" i="88"/>
  <c r="E14" i="87"/>
  <c r="E14" i="86"/>
  <c r="E14" i="85"/>
  <c r="E14" i="84"/>
  <c r="E14" i="83"/>
  <c r="E14" i="82"/>
  <c r="E14" i="81"/>
  <c r="E14" i="80"/>
  <c r="E14" i="79"/>
  <c r="E14" i="78"/>
  <c r="E14" i="77"/>
  <c r="E14" i="76"/>
  <c r="E14" i="75"/>
  <c r="E14" i="74"/>
  <c r="E132" i="116" l="1"/>
  <c r="G129" i="116"/>
  <c r="G113" i="116"/>
  <c r="G106" i="116"/>
  <c r="E132" i="101"/>
  <c r="G129" i="101"/>
  <c r="G113" i="101"/>
  <c r="G106" i="101"/>
  <c r="E131" i="111"/>
  <c r="G128" i="111"/>
  <c r="G113" i="111"/>
  <c r="G106" i="111"/>
  <c r="E131" i="85"/>
  <c r="G128" i="85"/>
  <c r="G113" i="85"/>
  <c r="G106" i="85"/>
  <c r="E131" i="84"/>
  <c r="G128" i="84"/>
  <c r="G113" i="84"/>
  <c r="G106" i="84"/>
  <c r="E132" i="121"/>
  <c r="G129" i="121"/>
  <c r="G113" i="121"/>
  <c r="G106" i="121"/>
  <c r="E132" i="109"/>
  <c r="G129" i="109"/>
  <c r="G113" i="109"/>
  <c r="G106" i="109"/>
  <c r="E132" i="105"/>
  <c r="G129" i="105"/>
  <c r="G113" i="105"/>
  <c r="G106" i="105"/>
  <c r="E132" i="99"/>
  <c r="G129" i="99"/>
  <c r="G113" i="99"/>
  <c r="G106" i="99"/>
  <c r="E132" i="86"/>
  <c r="G129" i="86"/>
  <c r="G113" i="86"/>
  <c r="G106" i="86"/>
  <c r="G113" i="82"/>
  <c r="E132" i="82"/>
  <c r="G129" i="82"/>
  <c r="G106" i="82"/>
  <c r="E131" i="120"/>
  <c r="G128" i="120"/>
  <c r="G113" i="120"/>
  <c r="G106" i="120"/>
  <c r="E131" i="112"/>
  <c r="G128" i="112"/>
  <c r="G113" i="112"/>
  <c r="G106" i="112"/>
  <c r="E131" i="108"/>
  <c r="G128" i="108"/>
  <c r="G113" i="108"/>
  <c r="G106" i="108"/>
  <c r="E131" i="107"/>
  <c r="G128" i="107"/>
  <c r="G113" i="107"/>
  <c r="G106" i="107"/>
  <c r="E131" i="106"/>
  <c r="G128" i="106"/>
  <c r="G113" i="106"/>
  <c r="G106" i="106"/>
  <c r="E131" i="103"/>
  <c r="G128" i="103"/>
  <c r="G113" i="103"/>
  <c r="G106" i="103"/>
  <c r="E131" i="102"/>
  <c r="G128" i="102"/>
  <c r="G113" i="102"/>
  <c r="G106" i="102"/>
  <c r="E131" i="97"/>
  <c r="G128" i="97"/>
  <c r="G113" i="97"/>
  <c r="G106" i="97"/>
  <c r="E131" i="96"/>
  <c r="G128" i="96"/>
  <c r="G113" i="96"/>
  <c r="G106" i="96"/>
  <c r="E131" i="93"/>
  <c r="G128" i="93"/>
  <c r="G113" i="93"/>
  <c r="G106" i="93"/>
  <c r="E131" i="87"/>
  <c r="G128" i="87"/>
  <c r="G113" i="87"/>
  <c r="G106" i="87"/>
  <c r="E132" i="76"/>
  <c r="G129" i="76"/>
  <c r="G113" i="76"/>
  <c r="G106" i="76"/>
  <c r="E132" i="119"/>
  <c r="G129" i="119"/>
  <c r="G113" i="119"/>
  <c r="G106" i="119"/>
  <c r="E132" i="118"/>
  <c r="G129" i="118"/>
  <c r="G113" i="118"/>
  <c r="G106" i="118"/>
  <c r="E132" i="117"/>
  <c r="G129" i="117"/>
  <c r="G113" i="117"/>
  <c r="G106" i="117"/>
  <c r="E132" i="115"/>
  <c r="G129" i="115"/>
  <c r="G113" i="115"/>
  <c r="G106" i="115"/>
  <c r="E132" i="113"/>
  <c r="G129" i="113"/>
  <c r="G113" i="113"/>
  <c r="G106" i="113"/>
  <c r="E132" i="110"/>
  <c r="G129" i="110"/>
  <c r="G113" i="110"/>
  <c r="G106" i="110"/>
  <c r="E132" i="104"/>
  <c r="G129" i="104"/>
  <c r="G113" i="104"/>
  <c r="G106" i="104"/>
  <c r="E132" i="100"/>
  <c r="G129" i="100"/>
  <c r="G113" i="100"/>
  <c r="G106" i="100"/>
  <c r="E132" i="98"/>
  <c r="G129" i="98"/>
  <c r="G113" i="98"/>
  <c r="G106" i="98"/>
  <c r="E132" i="95"/>
  <c r="G129" i="95"/>
  <c r="G113" i="95"/>
  <c r="G106" i="95"/>
  <c r="E132" i="94"/>
  <c r="G129" i="94"/>
  <c r="G113" i="94"/>
  <c r="G106" i="94"/>
  <c r="E132" i="92"/>
  <c r="G129" i="92"/>
  <c r="G113" i="92"/>
  <c r="G106" i="92"/>
  <c r="E132" i="91"/>
  <c r="G129" i="91"/>
  <c r="G113" i="91"/>
  <c r="G106" i="91"/>
  <c r="E132" i="90"/>
  <c r="G129" i="90"/>
  <c r="G113" i="90"/>
  <c r="G106" i="90"/>
  <c r="E132" i="89"/>
  <c r="G129" i="89"/>
  <c r="G113" i="89"/>
  <c r="G106" i="89"/>
  <c r="E132" i="88"/>
  <c r="G129" i="88"/>
  <c r="G113" i="88"/>
  <c r="G106" i="88"/>
  <c r="E132" i="83"/>
  <c r="G129" i="83"/>
  <c r="G113" i="83"/>
  <c r="G106" i="83"/>
  <c r="E132" i="81"/>
  <c r="G129" i="81"/>
  <c r="G113" i="81"/>
  <c r="G106" i="81"/>
  <c r="E131" i="80"/>
  <c r="G128" i="80"/>
  <c r="G112" i="80"/>
  <c r="G105" i="80"/>
  <c r="E132" i="79"/>
  <c r="G129" i="79"/>
  <c r="G113" i="79"/>
  <c r="G106" i="79"/>
  <c r="E132" i="78"/>
  <c r="G129" i="78"/>
  <c r="G113" i="78"/>
  <c r="G106" i="78"/>
  <c r="E132" i="77"/>
  <c r="G129" i="77"/>
  <c r="G113" i="77"/>
  <c r="G106" i="77"/>
  <c r="E132" i="75"/>
  <c r="G129" i="75"/>
  <c r="G113" i="75"/>
  <c r="G106" i="75"/>
  <c r="G129" i="74"/>
  <c r="G113" i="74"/>
  <c r="G106" i="74"/>
  <c r="E120" i="114"/>
  <c r="E118" i="114"/>
  <c r="J132" i="114"/>
  <c r="E133" i="114"/>
  <c r="E132" i="74"/>
  <c r="E32" i="121"/>
  <c r="E32" i="119"/>
  <c r="E25" i="117"/>
  <c r="E24" i="115"/>
  <c r="E32" i="113"/>
  <c r="E26" i="112"/>
  <c r="E24" i="111"/>
  <c r="E32" i="109"/>
  <c r="E26" i="108"/>
  <c r="E24" i="107"/>
  <c r="E24" i="106"/>
  <c r="E26" i="105"/>
  <c r="E25" i="104"/>
  <c r="E26" i="102"/>
  <c r="E32" i="100"/>
  <c r="E25" i="97"/>
  <c r="E26" i="96"/>
  <c r="E32" i="95"/>
  <c r="E25" i="93"/>
  <c r="E24" i="92"/>
  <c r="E25" i="91"/>
  <c r="E26" i="90"/>
  <c r="E32" i="89"/>
  <c r="E26" i="88"/>
  <c r="E25" i="87"/>
  <c r="E25" i="86"/>
  <c r="E26" i="85"/>
  <c r="E32" i="82"/>
  <c r="E25" i="79"/>
  <c r="E32" i="78"/>
  <c r="E25" i="78"/>
  <c r="E25" i="77"/>
  <c r="E32" i="76"/>
  <c r="E25" i="74"/>
  <c r="E18" i="100"/>
  <c r="E23" i="100" s="1"/>
  <c r="E16" i="100"/>
  <c r="E32" i="99"/>
  <c r="E26" i="99"/>
  <c r="E25" i="99"/>
  <c r="E24" i="99"/>
  <c r="E18" i="99"/>
  <c r="E23" i="99" s="1"/>
  <c r="E16" i="99"/>
  <c r="E26" i="78"/>
  <c r="E18" i="78"/>
  <c r="E23" i="78" s="1"/>
  <c r="E16" i="78"/>
  <c r="E18" i="89"/>
  <c r="E23" i="89" s="1"/>
  <c r="E16" i="89"/>
  <c r="F13" i="89"/>
  <c r="E32" i="79"/>
  <c r="E18" i="79"/>
  <c r="E23" i="79" s="1"/>
  <c r="E16" i="79"/>
  <c r="E32" i="83"/>
  <c r="E26" i="83"/>
  <c r="E25" i="83"/>
  <c r="E24" i="83"/>
  <c r="E18" i="83"/>
  <c r="E23" i="83"/>
  <c r="E16" i="83"/>
  <c r="F13" i="83" s="1"/>
  <c r="E24" i="82"/>
  <c r="E18" i="82"/>
  <c r="E23" i="82" s="1"/>
  <c r="E16" i="82"/>
  <c r="E18" i="88"/>
  <c r="E23" i="88" s="1"/>
  <c r="E16" i="88"/>
  <c r="E18" i="87"/>
  <c r="E23" i="87"/>
  <c r="E16" i="87"/>
  <c r="E32" i="91"/>
  <c r="E24" i="91"/>
  <c r="E18" i="91"/>
  <c r="E23" i="91" s="1"/>
  <c r="E16" i="91"/>
  <c r="F13" i="91" s="1"/>
  <c r="E32" i="90"/>
  <c r="E18" i="90"/>
  <c r="E23" i="90" s="1"/>
  <c r="E16" i="90"/>
  <c r="E25" i="121"/>
  <c r="E24" i="121"/>
  <c r="E18" i="121"/>
  <c r="E23" i="121" s="1"/>
  <c r="E16" i="121"/>
  <c r="E32" i="115"/>
  <c r="E26" i="115"/>
  <c r="E18" i="115"/>
  <c r="E23" i="115" s="1"/>
  <c r="E16" i="115"/>
  <c r="E32" i="84"/>
  <c r="E26" i="84"/>
  <c r="E25" i="84"/>
  <c r="E24" i="84"/>
  <c r="E18" i="84"/>
  <c r="E23" i="84" s="1"/>
  <c r="E16" i="84"/>
  <c r="E18" i="95"/>
  <c r="E23" i="95" s="1"/>
  <c r="E16" i="95"/>
  <c r="E25" i="113"/>
  <c r="E18" i="113"/>
  <c r="E23" i="113" s="1"/>
  <c r="E16" i="113"/>
  <c r="F13" i="113" s="1"/>
  <c r="E18" i="112"/>
  <c r="E23" i="112"/>
  <c r="E16" i="112"/>
  <c r="F13" i="112" s="1"/>
  <c r="E32" i="111"/>
  <c r="E26" i="111"/>
  <c r="E25" i="111"/>
  <c r="E18" i="111"/>
  <c r="E23" i="111" s="1"/>
  <c r="E16" i="111"/>
  <c r="E32" i="94"/>
  <c r="E26" i="94"/>
  <c r="E25" i="94"/>
  <c r="E24" i="94"/>
  <c r="E18" i="94"/>
  <c r="E23" i="94" s="1"/>
  <c r="E16" i="94"/>
  <c r="F13" i="94" s="1"/>
  <c r="E18" i="93"/>
  <c r="E23" i="93" s="1"/>
  <c r="E16" i="93"/>
  <c r="E18" i="92"/>
  <c r="E23" i="92" s="1"/>
  <c r="E16" i="92"/>
  <c r="F13" i="92" s="1"/>
  <c r="E32" i="120"/>
  <c r="E26" i="120"/>
  <c r="E25" i="120"/>
  <c r="E24" i="120"/>
  <c r="E18" i="120"/>
  <c r="E23" i="120"/>
  <c r="E16" i="120"/>
  <c r="E26" i="119"/>
  <c r="E25" i="119"/>
  <c r="E24" i="119"/>
  <c r="E18" i="119"/>
  <c r="E23" i="119"/>
  <c r="E16" i="119"/>
  <c r="E32" i="118"/>
  <c r="E26" i="118"/>
  <c r="E25" i="118"/>
  <c r="E24" i="118"/>
  <c r="E18" i="118"/>
  <c r="E23" i="118"/>
  <c r="E16" i="118"/>
  <c r="F13" i="118"/>
  <c r="E18" i="117"/>
  <c r="E23" i="117" s="1"/>
  <c r="E16" i="117"/>
  <c r="F13" i="117"/>
  <c r="E32" i="110"/>
  <c r="E26" i="110"/>
  <c r="E25" i="110"/>
  <c r="E24" i="110"/>
  <c r="E18" i="110"/>
  <c r="E23" i="110" s="1"/>
  <c r="E16" i="110"/>
  <c r="F13" i="110" s="1"/>
  <c r="E26" i="109"/>
  <c r="E25" i="109"/>
  <c r="E24" i="109"/>
  <c r="E18" i="109"/>
  <c r="E23" i="109"/>
  <c r="E16" i="109"/>
  <c r="F13" i="109"/>
  <c r="E32" i="108"/>
  <c r="E25" i="108"/>
  <c r="E18" i="108"/>
  <c r="E23" i="108"/>
  <c r="E16" i="108"/>
  <c r="E32" i="116"/>
  <c r="E26" i="116"/>
  <c r="E25" i="116"/>
  <c r="E24" i="116"/>
  <c r="E18" i="116"/>
  <c r="E23" i="116" s="1"/>
  <c r="E16" i="116"/>
  <c r="F13" i="116" s="1"/>
  <c r="E32" i="114"/>
  <c r="E26" i="114"/>
  <c r="E25" i="114"/>
  <c r="E24" i="114"/>
  <c r="E18" i="114"/>
  <c r="E23" i="114" s="1"/>
  <c r="E16" i="114"/>
  <c r="E18" i="107"/>
  <c r="E23" i="107" s="1"/>
  <c r="E16" i="107"/>
  <c r="F13" i="107" s="1"/>
  <c r="E26" i="106"/>
  <c r="E25" i="106"/>
  <c r="E18" i="106"/>
  <c r="E23" i="106" s="1"/>
  <c r="E16" i="106"/>
  <c r="E32" i="105"/>
  <c r="E25" i="105"/>
  <c r="E24" i="105"/>
  <c r="E18" i="105"/>
  <c r="E23" i="105" s="1"/>
  <c r="E16" i="105"/>
  <c r="E32" i="86"/>
  <c r="E26" i="86"/>
  <c r="E18" i="86"/>
  <c r="E23" i="86" s="1"/>
  <c r="E16" i="86"/>
  <c r="E32" i="81"/>
  <c r="E26" i="81"/>
  <c r="E25" i="81"/>
  <c r="E24" i="81"/>
  <c r="E18" i="81"/>
  <c r="E23" i="81"/>
  <c r="E16" i="81"/>
  <c r="F13" i="81" s="1"/>
  <c r="E18" i="77"/>
  <c r="E23" i="77" s="1"/>
  <c r="E16" i="77"/>
  <c r="F13" i="77"/>
  <c r="E32" i="101"/>
  <c r="E26" i="101"/>
  <c r="E25" i="101"/>
  <c r="E24" i="101"/>
  <c r="E18" i="101"/>
  <c r="E23" i="101" s="1"/>
  <c r="E16" i="101"/>
  <c r="F13" i="101" s="1"/>
  <c r="E32" i="104"/>
  <c r="E26" i="104"/>
  <c r="E24" i="104"/>
  <c r="E18" i="104"/>
  <c r="E23" i="104" s="1"/>
  <c r="E16" i="104"/>
  <c r="E32" i="103"/>
  <c r="E26" i="103"/>
  <c r="E25" i="103"/>
  <c r="E24" i="103"/>
  <c r="E18" i="103"/>
  <c r="E23" i="103" s="1"/>
  <c r="E16" i="103"/>
  <c r="F13" i="103" s="1"/>
  <c r="E32" i="102"/>
  <c r="E25" i="102"/>
  <c r="E18" i="102"/>
  <c r="E23" i="102" s="1"/>
  <c r="E16" i="102"/>
  <c r="E18" i="85"/>
  <c r="E23" i="85" s="1"/>
  <c r="E16" i="85"/>
  <c r="F13" i="85" s="1"/>
  <c r="E32" i="80"/>
  <c r="E26" i="80"/>
  <c r="E25" i="80"/>
  <c r="E24" i="80"/>
  <c r="E18" i="80"/>
  <c r="E23" i="80" s="1"/>
  <c r="E16" i="80"/>
  <c r="E32" i="98"/>
  <c r="E26" i="98"/>
  <c r="E25" i="98"/>
  <c r="E24" i="98"/>
  <c r="E18" i="98"/>
  <c r="E23" i="98" s="1"/>
  <c r="E16" i="98"/>
  <c r="F13" i="98" s="1"/>
  <c r="E32" i="97"/>
  <c r="E26" i="97"/>
  <c r="E24" i="97"/>
  <c r="E18" i="97"/>
  <c r="E23" i="97" s="1"/>
  <c r="E16" i="97"/>
  <c r="E32" i="96"/>
  <c r="E25" i="96"/>
  <c r="E24" i="96"/>
  <c r="E18" i="96"/>
  <c r="E23" i="96" s="1"/>
  <c r="E16" i="96"/>
  <c r="F13" i="96" s="1"/>
  <c r="E25" i="76"/>
  <c r="E24" i="76"/>
  <c r="E18" i="76"/>
  <c r="E23" i="76" s="1"/>
  <c r="E16" i="76"/>
  <c r="F13" i="76" s="1"/>
  <c r="E32" i="75"/>
  <c r="E26" i="75"/>
  <c r="E25" i="75"/>
  <c r="E24" i="75"/>
  <c r="E18" i="75"/>
  <c r="E23" i="75" s="1"/>
  <c r="E16" i="75"/>
  <c r="F13" i="75" s="1"/>
  <c r="E32" i="74"/>
  <c r="E18" i="74"/>
  <c r="E23" i="74" s="1"/>
  <c r="E16" i="74"/>
  <c r="F13" i="74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13" i="119"/>
  <c r="E24" i="88"/>
  <c r="E25" i="82"/>
  <c r="E26" i="82"/>
  <c r="E32" i="77"/>
  <c r="E24" i="77"/>
  <c r="E26" i="77"/>
  <c r="E26" i="121"/>
  <c r="E26" i="113"/>
  <c r="E25" i="112"/>
  <c r="E32" i="106"/>
  <c r="E24" i="102"/>
  <c r="E25" i="89"/>
  <c r="E25" i="92"/>
  <c r="E32" i="92"/>
  <c r="E24" i="78"/>
  <c r="E26" i="74"/>
  <c r="E24" i="74"/>
  <c r="F13" i="82"/>
  <c r="E26" i="79"/>
  <c r="E24" i="79"/>
  <c r="F13" i="78"/>
  <c r="E26" i="76"/>
  <c r="F13" i="93"/>
  <c r="E32" i="93"/>
  <c r="E26" i="93"/>
  <c r="E24" i="93"/>
  <c r="E26" i="92"/>
  <c r="E26" i="91"/>
  <c r="E25" i="90"/>
  <c r="E24" i="90"/>
  <c r="E24" i="89"/>
  <c r="E26" i="89"/>
  <c r="E25" i="88"/>
  <c r="E32" i="88"/>
  <c r="E32" i="87"/>
  <c r="E24" i="87"/>
  <c r="E26" i="87"/>
  <c r="E24" i="86"/>
  <c r="E32" i="85"/>
  <c r="E24" i="85"/>
  <c r="E25" i="85"/>
  <c r="E24" i="100"/>
  <c r="E25" i="100"/>
  <c r="E26" i="100"/>
  <c r="F13" i="95"/>
  <c r="E26" i="95"/>
  <c r="E25" i="95"/>
  <c r="E24" i="95"/>
  <c r="F13" i="105"/>
  <c r="E25" i="115"/>
  <c r="E24" i="113"/>
  <c r="E32" i="112"/>
  <c r="E24" i="112"/>
  <c r="E24" i="108"/>
  <c r="E25" i="107"/>
  <c r="E26" i="107"/>
  <c r="E32" i="107"/>
  <c r="E32" i="117"/>
  <c r="E24" i="117"/>
  <c r="E26" i="117"/>
  <c r="E132" i="114"/>
  <c r="F13" i="99"/>
  <c r="F13" i="115"/>
  <c r="F13" i="104"/>
  <c r="F13" i="100"/>
  <c r="F13" i="90"/>
  <c r="F13" i="88"/>
  <c r="F13" i="80"/>
  <c r="F13" i="79"/>
  <c r="F13" i="87"/>
  <c r="F13" i="108"/>
  <c r="F13" i="106"/>
  <c r="F13" i="102"/>
  <c r="F13" i="97"/>
  <c r="F13" i="120"/>
  <c r="F13" i="86"/>
  <c r="F13" i="111"/>
  <c r="F13" i="84"/>
  <c r="F13" i="121"/>
  <c r="F13" i="114" l="1"/>
</calcChain>
</file>

<file path=xl/sharedStrings.xml><?xml version="1.0" encoding="utf-8"?>
<sst xmlns="http://schemas.openxmlformats.org/spreadsheetml/2006/main" count="17082" uniqueCount="395">
  <si>
    <t>Адрес</t>
  </si>
  <si>
    <t>Строителей, д.1</t>
  </si>
  <si>
    <t>Комсомольская, д.10</t>
  </si>
  <si>
    <t>Строителей, д.10</t>
  </si>
  <si>
    <t>Садовая, д.11</t>
  </si>
  <si>
    <t>Гагарина, д.12</t>
  </si>
  <si>
    <t>Строителей, д.12</t>
  </si>
  <si>
    <t>Строителей, д.13</t>
  </si>
  <si>
    <t>Гагарина, д.14</t>
  </si>
  <si>
    <t>Строителей, д.14</t>
  </si>
  <si>
    <t>Строителей, д.15</t>
  </si>
  <si>
    <t>Гагарина, д.16</t>
  </si>
  <si>
    <t>Строителей, д.17</t>
  </si>
  <si>
    <t>Строителей, д.19</t>
  </si>
  <si>
    <t>Строителей, д.2</t>
  </si>
  <si>
    <t>Строителей, д.20</t>
  </si>
  <si>
    <t>Строителей, д.21</t>
  </si>
  <si>
    <t>Строителей, д.22</t>
  </si>
  <si>
    <t>Садовая, д.23</t>
  </si>
  <si>
    <t>Строителей, д.23</t>
  </si>
  <si>
    <t>Пионерская, д.25</t>
  </si>
  <si>
    <t>Пионерская, д.27</t>
  </si>
  <si>
    <t>Пионерская, д.29</t>
  </si>
  <si>
    <t>Строителей, д.3</t>
  </si>
  <si>
    <t>Пионерская, д.31</t>
  </si>
  <si>
    <t>К.Маркса, д.36</t>
  </si>
  <si>
    <t>К.Маркса, д.36а</t>
  </si>
  <si>
    <t>К.Маркса, д.38</t>
  </si>
  <si>
    <t>Строителей, д.4</t>
  </si>
  <si>
    <t>Пионерская, д.40а</t>
  </si>
  <si>
    <t>Пионерская, д.40б</t>
  </si>
  <si>
    <t>К.Маркса, д.42</t>
  </si>
  <si>
    <t>Строителей, д.5</t>
  </si>
  <si>
    <t>К.Маркса, д.52</t>
  </si>
  <si>
    <t>Ленина, д.52</t>
  </si>
  <si>
    <t>Ленина, д.53</t>
  </si>
  <si>
    <t>Строителей, д.6</t>
  </si>
  <si>
    <t>К.Маркса, д.64</t>
  </si>
  <si>
    <t>Пионерская, д.67а</t>
  </si>
  <si>
    <t>К.Маркса, д.68</t>
  </si>
  <si>
    <t>Строителей, д.7</t>
  </si>
  <si>
    <t>К.Маркса, д.72</t>
  </si>
  <si>
    <t>Комсомольская, д.8</t>
  </si>
  <si>
    <t>Строителей, д.8</t>
  </si>
  <si>
    <t>Ленина, д.84</t>
  </si>
  <si>
    <t>Ленина, д.86</t>
  </si>
  <si>
    <t>Ленина, д.88</t>
  </si>
  <si>
    <t>Садовая, д.9</t>
  </si>
  <si>
    <t>Строителей, д.9</t>
  </si>
  <si>
    <t>по адресу:</t>
  </si>
  <si>
    <t>Параметры формы</t>
  </si>
  <si>
    <t>S дома м2</t>
  </si>
  <si>
    <t>Описание параметров форм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</si>
  <si>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</si>
  <si>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</si>
  <si>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</si>
  <si>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</si>
  <si>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</si>
  <si>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</si>
  <si>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</si>
  <si>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Дата заполнения/ внесения изменений</t>
  </si>
  <si>
    <t xml:space="preserve"> -</t>
  </si>
  <si>
    <t>Дата начала отчетного периода</t>
  </si>
  <si>
    <t>Указывается календарная дата первичного заполнения или внесения изменений в форму.</t>
  </si>
  <si>
    <t>Срок месяцев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</si>
  <si>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</si>
  <si>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Дата конца отчетного периода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</si>
  <si>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</si>
  <si>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</si>
  <si>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</si>
  <si>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</si>
  <si>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</si>
  <si>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</si>
  <si>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</si>
  <si>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</si>
  <si>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</si>
  <si>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</si>
  <si>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</si>
  <si>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</si>
  <si>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 xml:space="preserve"> 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</si>
  <si>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</si>
  <si>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</si>
  <si>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 xml:space="preserve"> 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</si>
  <si>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</si>
  <si>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</si>
  <si>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 xml:space="preserve"> - 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</si>
  <si>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</si>
  <si>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</si>
  <si>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числе: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</si>
  <si>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</si>
  <si>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</si>
  <si>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 xml:space="preserve"> - 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</si>
  <si>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</si>
  <si>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</si>
  <si>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 целевых взносов от собственников/ нанимателей помещений</t>
  </si>
  <si>
    <t>Получено целевых взносов от собственников 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</si>
  <si>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</si>
  <si>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</si>
  <si>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</si>
  <si>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</si>
  <si>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</si>
  <si>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</si>
  <si>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</si>
  <si>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</si>
  <si>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</si>
  <si>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</si>
  <si>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</si>
  <si>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</si>
  <si>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</si>
  <si>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</si>
  <si>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</si>
  <si>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</si>
  <si>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</si>
  <si>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</si>
  <si>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</si>
  <si>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</si>
  <si>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Управление многоквартирным домом</t>
  </si>
  <si>
    <t>Указывается наименование работ (услуг)</t>
  </si>
  <si>
    <t>Перечень работ, выполняемых по содержанию и ремонту общего имущества МКД:</t>
  </si>
  <si>
    <t>Перечень работ работ по текущему ремонту общего имущества МКД:</t>
  </si>
  <si>
    <t>Организация сбора и вывоза твердых бытовых отходов (ТБО).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</si>
  <si>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</si>
  <si>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</si>
  <si>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</si>
  <si>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</si>
  <si>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Заключение договоров Энергоснабжения с ресурсоснабжающими организациями, а также договоров со Специализированными организациями в интересах собственников МКД;</t>
  </si>
  <si>
    <t>Указывается наименование работы (услуги), выполняемой в рамках указанного раздела работ (услуг)</t>
  </si>
  <si>
    <t>Круглосуточное функционирование аварийно-диспетчерской службы.</t>
  </si>
  <si>
    <t>Организация начисления и приема обязательных платежей связанных с оплатой расходов на содержание и ремонт общего имущества собственников МКД;</t>
  </si>
  <si>
    <t>Ведение претензионной и исковой работы в отношении лиц не исполнивших обязанностей по внесению платы за жилое помещение;</t>
  </si>
  <si>
    <t>Технические осмотры;</t>
  </si>
  <si>
    <t>Работы по подготовке домов к сезонной эксплуатации;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</si>
  <si>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</si>
  <si>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Устранение местных деформаций, усиление, восстановление поврежденных участков фундаментов, вентиляционных продухов, отмосток и входов в подвалы.</t>
  </si>
  <si>
    <t>Герметизация стыков (межпанельных швов, трещин в кирпичной кладке стен), смена небольших участков обшивки деревянных наружных стен, восстановление кирпичной кладки несущих стен.</t>
  </si>
  <si>
    <t>Заделка швов и трещин в местах общего пользования, их укрепление и окраска.</t>
  </si>
  <si>
    <t>Устранение неисправностей стальных, асбестоцементных и других кровель, замена водосточных труб, ремонт гидроизоляции, утепления и вентиляции.</t>
  </si>
  <si>
    <t>Смена и восстановление отдельных элементов (приборов), оконных и дверных заполнений в местах общего пользования.</t>
  </si>
  <si>
    <t>Восстановление или замена отдельных участков и элементов лестниц, балконов, крылец (зонты, козырьки над  входами в подъезды, подвалы, над балконами верхних этажей).</t>
  </si>
  <si>
    <t>Замена, восстановление отдельных участков полов в местах общего пользования.</t>
  </si>
  <si>
    <t>Восстановление отделки стен, потолков, полов отдельными участками в подъездах, технических помещениях, в других общедомовых вспомогательных помещениях в связи с аварийными ситуациями;</t>
  </si>
  <si>
    <t>Установка, замена и восстановление работоспособности отдельных элементов и частей элементов внутренних общедомовых систем центрального отопления.</t>
  </si>
  <si>
    <t xml:space="preserve">Установка, замена и восстановление работоспособности отдельных элементов и частей элементов внутренних общедомовых систем водоснабжения, канализации </t>
  </si>
  <si>
    <t>Восстановление работоспособности общедомовой системы электроснабжения и электротехнических устройств (за исключением внутриквартирных устройств и приборов, а также приборов учета электрической энергии).</t>
  </si>
  <si>
    <t>Восстановление работоспособности дымоходов и печей общего пользования.</t>
  </si>
  <si>
    <t>Санитарное содержание общего имущества МКД</t>
  </si>
  <si>
    <t>Уборка в зимний период:</t>
  </si>
  <si>
    <t xml:space="preserve"> - подметание с крылец, спусков в подвальные помещения свежевыпавшего снега – 1 раз в сутки;</t>
  </si>
  <si>
    <t xml:space="preserve"> - посыпка крылец, спусков в подвальные помещения противогололедными материалами – 1 раз в сутки;</t>
  </si>
  <si>
    <t xml:space="preserve"> - уборка контейнерных площадок – 1 раз в сутки;</t>
  </si>
  <si>
    <t>Уборка в теплый период:</t>
  </si>
  <si>
    <t xml:space="preserve"> - подметание крылец, спусков в подвальные помещения – 1 раз в сутки;</t>
  </si>
  <si>
    <t xml:space="preserve"> - выкашивание газонов – 2 раза в сезон;</t>
  </si>
  <si>
    <t xml:space="preserve"> - протирка указателей – 1 раз в год.</t>
  </si>
  <si>
    <t>Поддержание в исправном состоянии мусоросборных контейнеров и контейнерных площадок;</t>
  </si>
  <si>
    <t>Поддержание в исправном состоянии дворовых помойниц и выгребных ям;</t>
  </si>
  <si>
    <t>Вывоз твердых бытовых отходов из контейнеров</t>
  </si>
  <si>
    <t>Уборка дворовых помойниц – по мере необходимости;</t>
  </si>
  <si>
    <t>Откачка выгребных ям - по мере необходимости;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</si>
  <si>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</si>
  <si>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</si>
  <si>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</si>
  <si>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Единица измерения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</si>
  <si>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</si>
  <si>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</si>
  <si>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</si>
  <si>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</si>
  <si>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</si>
  <si>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</si>
  <si>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</si>
  <si>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</si>
  <si>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</si>
  <si>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</si>
  <si>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</si>
  <si>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</si>
  <si>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</si>
  <si>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</si>
  <si>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</si>
  <si>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</si>
  <si>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</si>
  <si>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</si>
  <si>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</si>
  <si>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</si>
  <si>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</si>
  <si>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</si>
  <si>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</si>
  <si>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</si>
  <si>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</si>
  <si>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</si>
  <si>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</si>
  <si>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</si>
  <si>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</si>
  <si>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</si>
  <si>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</si>
  <si>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</si>
  <si>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</si>
  <si>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</si>
  <si>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</si>
  <si>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</si>
  <si>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</si>
  <si>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</si>
  <si>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</si>
  <si>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</si>
  <si>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</si>
  <si>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</si>
  <si>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</si>
  <si>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</si>
  <si>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</si>
  <si>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</si>
  <si>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</si>
  <si>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</si>
  <si>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</si>
  <si>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</si>
  <si>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</si>
  <si>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г.Пудож, ул.Гагарина, д.12</t>
  </si>
  <si>
    <t>г.Пудож, ул.Гагарина, д.14</t>
  </si>
  <si>
    <t>г.Пудож, ул.Гагарина, д.16</t>
  </si>
  <si>
    <t>г.Пудож, ул.Пионерская, д.40а</t>
  </si>
  <si>
    <t>г.Пудож, ул.Пионерская, д.40б</t>
  </si>
  <si>
    <t>г.Пудож, ул.Пионерская, д.67а</t>
  </si>
  <si>
    <t>г.Пудож, ул.К.Маркса, д.42</t>
  </si>
  <si>
    <t>г.Пудож, ул.Комсомольская, д.8</t>
  </si>
  <si>
    <t>г.Пудож, ул.Строителей, д.1</t>
  </si>
  <si>
    <t>г.Пудож, ул.Строителей, д.2</t>
  </si>
  <si>
    <t>г.Пудож, ул.Строителей, д.3</t>
  </si>
  <si>
    <t>г.Пудож, ул.Садовая, д.23</t>
  </si>
  <si>
    <t>г.Пудож, ул.К.Маркса, д.36</t>
  </si>
  <si>
    <t>г.Пудож, ул.К.Маркса, д.52</t>
  </si>
  <si>
    <t>г.Пудож, ул.Комсомольская, д.10</t>
  </si>
  <si>
    <t>г.Пудож, ул.Строителей, д.4</t>
  </si>
  <si>
    <t>г.Пудож, ул.Строителей, д.5</t>
  </si>
  <si>
    <t>г.Пудож, ул.Строителей, д.6</t>
  </si>
  <si>
    <t>г.Пудож, ул.Строителей, д.14</t>
  </si>
  <si>
    <t>г.Пудож, ул.Строителей, д.17</t>
  </si>
  <si>
    <t>Перечень многоквартирных домов, управление которыми осуществляется ООО "УК ЖКХ"</t>
  </si>
  <si>
    <t>г.Пудож, ул.Строителей, д.7</t>
  </si>
  <si>
    <t>г.Пудож, ул.Строителей, д.8</t>
  </si>
  <si>
    <t>г.Пудож, ул.Строителей, д.9</t>
  </si>
  <si>
    <t>г.Пудож, ул.Строителей, д.19</t>
  </si>
  <si>
    <t>г.Пудож, ул.Строителей, д.20</t>
  </si>
  <si>
    <t>г.Пудож, ул.Строителей, д.21</t>
  </si>
  <si>
    <t>г.Пудож, ул.Строителей, д.22</t>
  </si>
  <si>
    <t>г.Пудож, ул.Пионерская, д.25</t>
  </si>
  <si>
    <t>г.Пудож, ул.Пионерская, д.27</t>
  </si>
  <si>
    <t>г.Пудож, ул.Пионерская, д.29</t>
  </si>
  <si>
    <t>г.Пудож, ул.Строителей, д.10</t>
  </si>
  <si>
    <t>г.Пудож, ул.Строителей, д.12</t>
  </si>
  <si>
    <t>г.Пудож, ул.Строителей, д.13</t>
  </si>
  <si>
    <t>г.Пудож, ул.Пионерская, д.31</t>
  </si>
  <si>
    <t>г.Пудож, ул.К.Маркса, д.72</t>
  </si>
  <si>
    <t>г.Пудож, ул.Строителей, д.15</t>
  </si>
  <si>
    <t>г.Пудож, ул.Строителей, д.23</t>
  </si>
  <si>
    <t>г.Пудож, ул.Ленина, д.86</t>
  </si>
  <si>
    <t>г.Пудож, ул.Ленина, д.88</t>
  </si>
  <si>
    <t>г.Пудож, ул.Ленина, д.52</t>
  </si>
  <si>
    <t>г.Пудож, ул.Ленина, д.53</t>
  </si>
  <si>
    <t>г.Пудож, ул.К.Маркса, д.64</t>
  </si>
  <si>
    <t>г.Пудож, ул.К.Маркса, д.68</t>
  </si>
  <si>
    <t>г.Пудож, ул.К.Маркса, д.36а</t>
  </si>
  <si>
    <t>г.Пудож, ул.К.Маркса, д.38</t>
  </si>
  <si>
    <t>г.Пудож, ул.Ленина, д.84</t>
  </si>
  <si>
    <t>г.Пудож, ул.Садовая, д.9</t>
  </si>
  <si>
    <t>г.Пудож, ул.Садовая, д.11</t>
  </si>
  <si>
    <t>Наименование работ</t>
  </si>
  <si>
    <t>Стоимость на 1 кв.м площади (руб./мес.)</t>
  </si>
  <si>
    <t>I. Работы, необходимые для надлежащего содержания несущих конструкций (фундаментов, стен, перекрытий и покрытий, балок, лестниц, несущих элементов крыш) и ненесущих конструкций (перегородок, внутренней отделки, полов) многоквартирных домов</t>
  </si>
  <si>
    <t>II.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</si>
  <si>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III. Работы и услуги по содержанию иного общего имущества в многоквартирном доме</t>
  </si>
  <si>
    <t>IV. Управление многоквартирным домом</t>
  </si>
  <si>
    <t>ИТОГО</t>
  </si>
  <si>
    <t>1.1 Проверка технического состояния и восстановление эксплуатационных свойств видимых частей конструкций фундаментов</t>
  </si>
  <si>
    <t>1.2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</t>
  </si>
  <si>
    <t>1.3 Выявление поверхностных отколов и отслоения защитного слоя бетона, оголения и коррозии арматуры перекрытий и покрытий</t>
  </si>
  <si>
    <t>1.4 Ремонт кровли</t>
  </si>
  <si>
    <t>1.5 Выявление нарушений отделки фасадов и их отдельных элементов, ослабления связи отделочных слоев со стенами</t>
  </si>
  <si>
    <t>1.6 Работы, выполняемые в целях надлежащего содержания внутренней отделки общего имущества многоквартирных домов (стены, полы, лестничные марши)</t>
  </si>
  <si>
    <t>1.7 Восстановление целостности оконных и дверных заполнений, работоспособности фурнитуры в помещениях, относящихся к общему имуществу в многоквартирном доме</t>
  </si>
  <si>
    <t>1.8 Аварийное обслуживание по устранению засоров вентканалов</t>
  </si>
  <si>
    <t>2.1 Замена запорной арматуры, участков трубопровода холодного водоснабжения, водоотведения</t>
  </si>
  <si>
    <t>2.2 Замена запорной арматуры, участков трубопровода горячего водоснабжения</t>
  </si>
  <si>
    <t>2.3 Замена запорной арматуры, участков трубопровода системы отопления</t>
  </si>
  <si>
    <t>2.4 Испытания на прочность и плотность (гидравлические испытания) узлов ввода и систем отопления, промывка систем отопления</t>
  </si>
  <si>
    <t>2.5 Эксплуатация и техническое обслуживание общедомовых узлов учета тепловой энергии</t>
  </si>
  <si>
    <t>2.6 Испытания на прочность и плотность (гидравлические испытания) узлов ввода и систем ГВС, промывка систем ГВС</t>
  </si>
  <si>
    <t>2.7 Техническое обслуживание ГЩВУ (ВРУ)</t>
  </si>
  <si>
    <t>2.8 Техническое обслуживание системы освещения общего имущества</t>
  </si>
  <si>
    <t>2.9 Замена ВРУ, кабельных линий, осветительных приборов</t>
  </si>
  <si>
    <t>2.10 Аварийное обслуживание</t>
  </si>
  <si>
    <t>3.1 Санитарное обслуживание</t>
  </si>
  <si>
    <t>3.2 Проведение дератизации помещений, входящих в состав общего имущества в многоквартирном доме</t>
  </si>
  <si>
    <t>4.1 Услуги по управлению</t>
  </si>
  <si>
    <t>4.2 Содержание аварийно-диспетчерской службы</t>
  </si>
  <si>
    <t>4.3 Автотранспортные услуги</t>
  </si>
  <si>
    <t>Тариф 2019 год</t>
  </si>
  <si>
    <t>Содержание</t>
  </si>
  <si>
    <t>Текущий ремонт</t>
  </si>
  <si>
    <t>Управление</t>
  </si>
  <si>
    <t>2.5 Испытания на прочность и плотность (гидравлические испытания) узлов ввода и систем ГВС, промывка систем ГВС</t>
  </si>
  <si>
    <t>2.6 Техническое обслуживание ГЩВУ (ВРУ)</t>
  </si>
  <si>
    <t>2.7 Техническое обслуживание системы освещения общего имущества</t>
  </si>
  <si>
    <t>2.8 Замена ВРУ, кабельных линий, осветительных приборов</t>
  </si>
  <si>
    <t>2.9 Аварийное обслуживание</t>
  </si>
  <si>
    <t xml:space="preserve"> Отчет об исполнении управляющей организацией договора управления за 2021 год
</t>
  </si>
  <si>
    <t>Стоимость оказываемых услуг по содержанию и ремонту общего имущества МКД г.Пудож, ул.Гагарина, д.12 2021 год</t>
  </si>
  <si>
    <t>Стоимость оказываемых услуг по содержанию и ремонту общего имущества МКД г.Пудож, ул.Гагарина, д.14 2021 год</t>
  </si>
  <si>
    <t>Стоимость оказываемых услуг по содержанию и ремонту общего имущества МКД г.Пудож, ул.Гагарина, д.16 2021 год</t>
  </si>
  <si>
    <t>Стоимость оказываемых услуг по содержанию и ремонту общего имущества МКД г.Пудож, ул.К.Маркса, д.36 2021 год</t>
  </si>
  <si>
    <t>Стоимость оказываемых услуг по содержанию и ремонту общего имущества МКД г.Пудож, ул.К.Маркса, д.36а 2021 год</t>
  </si>
  <si>
    <t>Стоимость оказываемых услуг по содержанию и ремонту общего имущества МКД г.Пудож, ул.К.Маркса, д.38 2021 год</t>
  </si>
  <si>
    <t>Стоимость оказываемых услуг по содержанию и ремонту общего имущества МКД г.Пудож, ул.К.Маркса, д.42 2021 год</t>
  </si>
  <si>
    <t>Стоимость оказываемых услуг по содержанию и ремонту общего имущества МКД г.Пудож, ул.К.Маркса, д.52 2021 год</t>
  </si>
  <si>
    <t>Стоимость оказываемых услуг по содержанию и ремонту общего имущества МКД г.Пудож, ул.К.Маркса, д.64 2021 год</t>
  </si>
  <si>
    <t>Стоимость оказываемых услуг по содержанию и ремонту общего имущества МКД г.Пудож, ул.К.Маркса, д.68 2021 год</t>
  </si>
  <si>
    <t>Стоимость оказываемых услуг по содержанию и ремонту общего имущества МКД г.Пудож, ул.К.Маркса, д.72 2021 год</t>
  </si>
  <si>
    <t>Стоимость оказываемых услуг по содержанию и ремонту общего имущества МКД г.Пудож, ул.Комсомольская, д.8 2021 год</t>
  </si>
  <si>
    <t>Стоимость оказываемых услуг по содержанию и ремонту общего имущества МКД г.Пудож, ул.Комсомольская, д.10 2021 год</t>
  </si>
  <si>
    <t>Стоимость оказываемых услуг по содержанию и ремонту общего имущества МКД г.Пудож, ул.Ленина, д.52 2021 год</t>
  </si>
  <si>
    <t>Стоимость оказываемых услуг по содержанию и ремонту общего имущества МКД г.Пудож, ул.Ленина, д.53 2021 год</t>
  </si>
  <si>
    <t>Стоимость оказываемых услуг по содержанию и ремонту общего имущества МКД г.Пудож, ул.Ленина, д.84 2021 год</t>
  </si>
  <si>
    <t>Стоимость оказываемых услуг по содержанию и ремонту общего имущества МКД г.Пудож, ул.Ленина, д.86 2021 год</t>
  </si>
  <si>
    <t>Стоимость оказываемых услуг по содержанию и ремонту общего имущества МКД г.Пудож, ул.Ленина, д.88 2021 год</t>
  </si>
  <si>
    <t>Стоимость оказываемых услуг по содержанию и ремонту общего имущества МКД г.Пудож, ул.Пионерская, д.25 2021 год</t>
  </si>
  <si>
    <t>Стоимость оказываемых услуг по содержанию и ремонту общего имущества МКД г.Пудож, ул.Пионерская, д.27 2021 год</t>
  </si>
  <si>
    <t>Стоимость оказываемых услуг по содержанию и ремонту общего имущества МКД г.Пудож, ул.Пионерская, д.29 2021 год</t>
  </si>
  <si>
    <t>Стоимость оказываемых услуг по содержанию и ремонту общего имущества МКД г.Пудож, ул.Пионерская, д.31 2021 год</t>
  </si>
  <si>
    <t>Стоимость оказываемых услуг по содержанию и ремонту общего имущества МКД г.Пудож, ул.Пионерская, д.40а 2021 год</t>
  </si>
  <si>
    <t>Стоимость оказываемых услуг по содержанию и ремонту общего имущества МКД г.Пудож, ул.Пионерская, д.40б 2021 год</t>
  </si>
  <si>
    <t>Стоимость оказываемых услуг по содержанию и ремонту общего имущества МКД г.Пудож, ул.Пионерская, д.67а 2021 год</t>
  </si>
  <si>
    <t>Стоимость оказываемых услуг по содержанию и ремонту общего имущества МКД г.Пудож, ул.Садовая, д.9 2021 год</t>
  </si>
  <si>
    <t>Стоимость оказываемых услуг по содержанию и ремонту общего имущества МКД г.Пудож, ул.Садовая, д.11 2021 год</t>
  </si>
  <si>
    <t>Стоимость оказываемых услуг по содержанию и ремонту общего имущества МКД г.Пудож, ул.Садовая, д.23 2021 год</t>
  </si>
  <si>
    <t>Стоимость оказываемых услуг по содержанию и ремонту общего имущества МКД г.Пудож, ул.Строителей, д.1 2021 год</t>
  </si>
  <si>
    <t>Стоимость оказываемых услуг по содержанию и ремонту общего имущества МКД г.Пудож, ул.Строителей, д.2 2021 год</t>
  </si>
  <si>
    <t>Стоимость оказываемых услуг по содержанию и ремонту общего имущества МКД г.Пудож, ул.Строителей, д.3 2021 год</t>
  </si>
  <si>
    <t>Стоимость оказываемых услуг по содержанию и ремонту общего имущества МКД г.Пудож, ул.Строителей, д.4 2021 год</t>
  </si>
  <si>
    <t>Стоимость оказываемых услуг по содержанию и ремонту общего имущества МКД г.Пудож, ул.Строителей, д.5 2021 год</t>
  </si>
  <si>
    <t>Стоимость оказываемых услуг по содержанию и ремонту общего имущества МКД г.Пудож, ул.Строителей, д.6 2021 год</t>
  </si>
  <si>
    <t>Стоимость оказываемых услуг по содержанию и ремонту общего имущества МКД г.Пудож, ул.Строителей, д.7 2021 год</t>
  </si>
  <si>
    <t>Стоимость оказываемых услуг по содержанию и ремонту общего имущества МКД г.Пудож, ул.Строителей, д.8 2021 год</t>
  </si>
  <si>
    <t>Стоимость оказываемых услуг по содержанию и ремонту общего имущества МКД г.Пудож, ул.Строителей, д.9 2021 год</t>
  </si>
  <si>
    <t>Стоимость оказываемых услуг по содержанию и ремонту общего имущества МКД г.Пудож, ул.Строителей, д.10 2021 год</t>
  </si>
  <si>
    <t>Стоимость оказываемых услуг по содержанию и ремонту общего имущества МКД г.Пудож, ул.Строителей, д.12 2021 год</t>
  </si>
  <si>
    <t>Стоимость оказываемых услуг по содержанию и ремонту общего имущества МКД г.Пудож, ул.Строителей, д.13 2021 год</t>
  </si>
  <si>
    <t>Стоимость оказываемых услуг по содержанию и ремонту общего имущества МКД г.Пудож, ул.Строителей, д. 14 2021 год</t>
  </si>
  <si>
    <t>Стоимость оказываемых услуг по содержанию и ремонту общего имущества МКД г.Пудож, ул.Строителей, д.15 2021 год</t>
  </si>
  <si>
    <t>Стоимость оказываемых услуг по содержанию и ремонту общего имущества МКД г.Пудож, ул.Строителей, д.17 2021 год</t>
  </si>
  <si>
    <t>Стоимость оказываемых услуг по содержанию и ремонту общего имущества МКД г.Пудож, ул.Строителей, д.19 2021 год</t>
  </si>
  <si>
    <t>Стоимость оказываемых услуг по содержанию и ремонту общего имущества МКД г.Пудож, ул.Строителей, д.20 2021 год</t>
  </si>
  <si>
    <t>Стоимость оказываемых услуг по содержанию и ремонту общего имущества МКД г.Пудож, ул.Строителей, д.21 2021 год</t>
  </si>
  <si>
    <t>Стоимость оказываемых услуг по содержанию и ремонту общего имущества МКД г.Пудож, ул.Строителей, д.22 2021 год</t>
  </si>
  <si>
    <t>Стоимость оказываемых услуг по содержанию и ремонту общего имущества МКД г.Пудож, ул.Строителей, д.23 2021 год</t>
  </si>
  <si>
    <t>6 на сумму 62747,20 руб.</t>
  </si>
  <si>
    <t>2 на сумму 31113,69 руб.</t>
  </si>
  <si>
    <t>5 на сумму 43572,31 руб.</t>
  </si>
  <si>
    <t>9 на сумму 95227,78 руб.</t>
  </si>
  <si>
    <t>4 на сумму 27140,80</t>
  </si>
  <si>
    <t>12 на сумму 157286,14</t>
  </si>
  <si>
    <t>13 на сумму 149291,11 руб.</t>
  </si>
  <si>
    <t>11 на сумму 112727,33 руб.</t>
  </si>
  <si>
    <t>7 на сумму 45753,99 руб.</t>
  </si>
  <si>
    <t>9 на сумму 88537,06 руб.</t>
  </si>
  <si>
    <t>3 на сумму 30370,20 руб.</t>
  </si>
  <si>
    <t>4 на сумму 36370,45 руб.</t>
  </si>
  <si>
    <t>15 на сумму 124316,93 руб.</t>
  </si>
  <si>
    <t>2 на сумму 11204,96</t>
  </si>
  <si>
    <t>20 на сумму 170815,69</t>
  </si>
  <si>
    <t>8 на сумму 62883,49</t>
  </si>
  <si>
    <t>21 на сумму 193600,14</t>
  </si>
  <si>
    <t>5 на сумму 31497,65 руб.</t>
  </si>
  <si>
    <t>13 на сумму 91939,70 руб.</t>
  </si>
  <si>
    <t>1 на сумму 3393,23 руб.</t>
  </si>
  <si>
    <t>4 на сумму 18096,62 руб.</t>
  </si>
  <si>
    <t>3 на сумму 34185,85 руб.</t>
  </si>
  <si>
    <t>8 на сумму 86440,21</t>
  </si>
  <si>
    <t>9 на сумму 83877,18</t>
  </si>
  <si>
    <t>17 на сумму 159177,47 руб.</t>
  </si>
  <si>
    <t>3 на 8242,25</t>
  </si>
  <si>
    <t>2 на сумму 18227,73 руб.</t>
  </si>
  <si>
    <t>5 на сумму 36693,79 руб.</t>
  </si>
  <si>
    <t>3 на сумму 35091,32 руб.</t>
  </si>
  <si>
    <t>5 на сумму 42539,85 руб.</t>
  </si>
  <si>
    <t>2 на сумму 20412,04 руб.</t>
  </si>
  <si>
    <t>7 на сумму 67135,57 руб.</t>
  </si>
  <si>
    <t>1 на сумму 3482,95 руб.</t>
  </si>
  <si>
    <t>5 на сумму 33775,79 руб.</t>
  </si>
  <si>
    <t>12 на сумму 72548,30 руб.</t>
  </si>
  <si>
    <t>4 на сумму 23760,04</t>
  </si>
  <si>
    <t>11 на сумму 120702,18 руб.</t>
  </si>
  <si>
    <t>11 на сумму 108408,59 руб.</t>
  </si>
  <si>
    <t>16 на сумму 131035,66 руб.</t>
  </si>
  <si>
    <t>5 на сумму 29230,65 руб.</t>
  </si>
  <si>
    <t>4 на сумму 31444,13 руб.</t>
  </si>
  <si>
    <t>3 на сумму 24927,52 руб.</t>
  </si>
  <si>
    <t>11 на сумму 112759,91 руб.</t>
  </si>
  <si>
    <t>11 на сумму 100794,55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</si>
</sst>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2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8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7" fillId="0" borderId="0"/>
    <xf numFmtId="0" fontId="8" fillId="0" borderId="0" applyNumberFormat="0" applyFill="0" applyBorder="0" applyAlignment="0" applyProtection="0"/>
    <xf numFmtId="0" fontId="1" fillId="0" borderId="0">
      <alignment horizontal="left"/>
    </xf>
  </cellStyleXfs>
  <cellXfs count="142">
    <xf numFmtId="0" fontId="0" fillId="0" borderId="0" xfId="0"/>
    <xf numFmtId="0" fontId="1" fillId="0" borderId="1" xfId="3" applyBorder="1" applyAlignment="1"/>
    <xf numFmtId="0" fontId="10" fillId="0" borderId="0" xfId="0" applyFont="1"/>
    <xf numFmtId="0" fontId="1" fillId="0" borderId="1" xfId="3" applyBorder="1" applyAlignment="1">
      <alignment horizontal="center"/>
    </xf>
    <xf numFmtId="0" fontId="2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8" fillId="0" borderId="1" xfId="2" applyBorder="1"/>
    <xf numFmtId="0" fontId="8" fillId="0" borderId="1" xfId="2" applyBorder="1" applyAlignment="1"/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top" wrapText="1"/>
    </xf>
    <xf numFmtId="2" fontId="0" fillId="3" borderId="1" xfId="0" applyNumberForma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13" fillId="3" borderId="5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0" fillId="3" borderId="0" xfId="0" applyFill="1" applyBorder="1"/>
    <xf numFmtId="0" fontId="0" fillId="3" borderId="5" xfId="0" applyFill="1" applyBorder="1"/>
    <xf numFmtId="0" fontId="4" fillId="3" borderId="1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0" fontId="0" fillId="4" borderId="1" xfId="0" applyFill="1" applyBorder="1" applyAlignment="1" applyProtection="1">
      <alignment horizontal="center" vertical="top" wrapText="1"/>
      <protection hidden="1"/>
    </xf>
    <xf numFmtId="2" fontId="0" fillId="4" borderId="1" xfId="0" applyNumberFormat="1" applyFill="1" applyBorder="1" applyAlignment="1" applyProtection="1">
      <alignment horizontal="center" vertical="top" wrapText="1"/>
      <protection hidden="1"/>
    </xf>
    <xf numFmtId="2" fontId="0" fillId="3" borderId="1" xfId="0" applyNumberFormat="1" applyFill="1" applyBorder="1" applyAlignment="1" applyProtection="1">
      <alignment horizontal="center" vertical="top" wrapText="1"/>
      <protection hidden="1"/>
    </xf>
    <xf numFmtId="2" fontId="12" fillId="3" borderId="1" xfId="0" applyNumberFormat="1" applyFont="1" applyFill="1" applyBorder="1" applyAlignment="1" applyProtection="1">
      <alignment horizontal="center" vertical="top" wrapText="1"/>
      <protection hidden="1"/>
    </xf>
    <xf numFmtId="2" fontId="18" fillId="0" borderId="1" xfId="0" applyNumberFormat="1" applyFont="1" applyBorder="1" applyAlignment="1" applyProtection="1">
      <alignment vertical="top" wrapText="1"/>
      <protection hidden="1"/>
    </xf>
    <xf numFmtId="2" fontId="18" fillId="0" borderId="1" xfId="0" applyNumberFormat="1" applyFont="1" applyBorder="1" applyAlignment="1" applyProtection="1">
      <alignment horizontal="right" vertical="top" wrapText="1"/>
      <protection hidden="1"/>
    </xf>
    <xf numFmtId="2" fontId="19" fillId="0" borderId="1" xfId="0" applyNumberFormat="1" applyFont="1" applyBorder="1" applyAlignment="1" applyProtection="1">
      <alignment vertical="top" wrapText="1"/>
      <protection hidden="1"/>
    </xf>
    <xf numFmtId="2" fontId="18" fillId="3" borderId="1" xfId="0" applyNumberFormat="1" applyFont="1" applyFill="1" applyBorder="1" applyAlignment="1" applyProtection="1">
      <alignment vertical="top" wrapText="1"/>
      <protection hidden="1"/>
    </xf>
    <xf numFmtId="2" fontId="19" fillId="3" borderId="1" xfId="0" applyNumberFormat="1" applyFont="1" applyFill="1" applyBorder="1" applyAlignment="1" applyProtection="1">
      <alignment vertical="top" wrapText="1"/>
      <protection hidden="1"/>
    </xf>
    <xf numFmtId="2" fontId="15" fillId="0" borderId="1" xfId="0" applyNumberFormat="1" applyFont="1" applyBorder="1" applyProtection="1">
      <protection hidden="1"/>
    </xf>
    <xf numFmtId="2" fontId="16" fillId="0" borderId="1" xfId="0" applyNumberFormat="1" applyFont="1" applyBorder="1" applyProtection="1">
      <protection hidden="1"/>
    </xf>
    <xf numFmtId="2" fontId="16" fillId="3" borderId="1" xfId="0" applyNumberFormat="1" applyFont="1" applyFill="1" applyBorder="1" applyProtection="1">
      <protection hidden="1"/>
    </xf>
    <xf numFmtId="2" fontId="17" fillId="0" borderId="1" xfId="0" applyNumberFormat="1" applyFont="1" applyBorder="1" applyProtection="1">
      <protection hidden="1"/>
    </xf>
    <xf numFmtId="164" fontId="2" fillId="0" borderId="9" xfId="3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0" borderId="24" xfId="2" applyFont="1" applyBorder="1" applyAlignment="1">
      <alignment vertical="top" wrapText="1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0" fillId="5" borderId="0" xfId="0" applyNumberFormat="1" applyFill="1" applyAlignment="1" applyProtection="1">
      <alignment horizontal="right"/>
      <protection hidden="1"/>
    </xf>
    <xf numFmtId="10" fontId="10" fillId="0" borderId="0" xfId="0" applyNumberFormat="1" applyFont="1" applyProtection="1">
      <protection hidden="1"/>
    </xf>
  </cellXfs>
  <cellStyles count="4">
    <cellStyle name="Excel Built-in Normal" xfId="1"/>
    <cellStyle name="Гиперссылка" xfId="2" builtinId="8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topLeftCell="B1" zoomScaleNormal="100" workbookViewId="0">
      <selection sqref="A1:B1"/>
    </sheetView>
  </sheetViews>
  <sheetFormatPr defaultRowHeight="15" x14ac:dyDescent="0.25"/>
  <cols>
    <col min="1" max="1" width="5.140625" customWidth="1"/>
    <col min="2" max="2" width="59.5703125" style="2" customWidth="1"/>
  </cols>
  <sheetData>
    <row r="1" spans="1:2" ht="42" customHeight="1" x14ac:dyDescent="0.25">
      <c r="A1" s="89" t="s">
        <v>234</v>
      </c>
      <c r="B1" s="89"/>
    </row>
    <row r="2" spans="1:2" ht="30" customHeight="1" x14ac:dyDescent="0.25">
      <c r="A2" s="3"/>
      <c r="B2" s="4" t="s">
        <v>0</v>
      </c>
    </row>
    <row r="3" spans="1:2" x14ac:dyDescent="0.25">
      <c r="A3" s="1">
        <v>1</v>
      </c>
      <c r="B3" s="7" t="s">
        <v>5</v>
      </c>
    </row>
    <row r="4" spans="1:2" x14ac:dyDescent="0.25">
      <c r="A4" s="1">
        <f>A3+1</f>
        <v>2</v>
      </c>
      <c r="B4" s="7" t="s">
        <v>8</v>
      </c>
    </row>
    <row r="5" spans="1:2" x14ac:dyDescent="0.25">
      <c r="A5" s="1">
        <f t="shared" ref="A5:A50" si="0">A4+1</f>
        <v>3</v>
      </c>
      <c r="B5" s="7" t="s">
        <v>11</v>
      </c>
    </row>
    <row r="6" spans="1:2" x14ac:dyDescent="0.25">
      <c r="A6" s="1">
        <f t="shared" si="0"/>
        <v>4</v>
      </c>
      <c r="B6" s="7" t="s">
        <v>25</v>
      </c>
    </row>
    <row r="7" spans="1:2" x14ac:dyDescent="0.25">
      <c r="A7" s="1">
        <f t="shared" si="0"/>
        <v>5</v>
      </c>
      <c r="B7" s="7" t="s">
        <v>26</v>
      </c>
    </row>
    <row r="8" spans="1:2" x14ac:dyDescent="0.25">
      <c r="A8" s="1">
        <f t="shared" si="0"/>
        <v>6</v>
      </c>
      <c r="B8" s="7" t="s">
        <v>27</v>
      </c>
    </row>
    <row r="9" spans="1:2" x14ac:dyDescent="0.25">
      <c r="A9" s="1">
        <f t="shared" si="0"/>
        <v>7</v>
      </c>
      <c r="B9" s="7" t="s">
        <v>31</v>
      </c>
    </row>
    <row r="10" spans="1:2" x14ac:dyDescent="0.25">
      <c r="A10" s="1">
        <f t="shared" si="0"/>
        <v>8</v>
      </c>
      <c r="B10" s="7" t="s">
        <v>33</v>
      </c>
    </row>
    <row r="11" spans="1:2" x14ac:dyDescent="0.25">
      <c r="A11" s="1">
        <f t="shared" si="0"/>
        <v>9</v>
      </c>
      <c r="B11" s="7" t="s">
        <v>37</v>
      </c>
    </row>
    <row r="12" spans="1:2" x14ac:dyDescent="0.25">
      <c r="A12" s="1">
        <f t="shared" si="0"/>
        <v>10</v>
      </c>
      <c r="B12" s="7" t="s">
        <v>39</v>
      </c>
    </row>
    <row r="13" spans="1:2" x14ac:dyDescent="0.25">
      <c r="A13" s="1">
        <f t="shared" si="0"/>
        <v>11</v>
      </c>
      <c r="B13" s="7" t="s">
        <v>41</v>
      </c>
    </row>
    <row r="14" spans="1:2" x14ac:dyDescent="0.25">
      <c r="A14" s="1">
        <f t="shared" si="0"/>
        <v>12</v>
      </c>
      <c r="B14" s="7" t="s">
        <v>42</v>
      </c>
    </row>
    <row r="15" spans="1:2" x14ac:dyDescent="0.25">
      <c r="A15" s="1">
        <f t="shared" si="0"/>
        <v>13</v>
      </c>
      <c r="B15" s="7" t="s">
        <v>2</v>
      </c>
    </row>
    <row r="16" spans="1:2" x14ac:dyDescent="0.25">
      <c r="A16" s="1">
        <f t="shared" si="0"/>
        <v>14</v>
      </c>
      <c r="B16" s="7" t="s">
        <v>34</v>
      </c>
    </row>
    <row r="17" spans="1:2" x14ac:dyDescent="0.25">
      <c r="A17" s="1">
        <f t="shared" si="0"/>
        <v>15</v>
      </c>
      <c r="B17" s="7" t="s">
        <v>35</v>
      </c>
    </row>
    <row r="18" spans="1:2" x14ac:dyDescent="0.25">
      <c r="A18" s="1">
        <f t="shared" si="0"/>
        <v>16</v>
      </c>
      <c r="B18" s="7" t="s">
        <v>44</v>
      </c>
    </row>
    <row r="19" spans="1:2" x14ac:dyDescent="0.25">
      <c r="A19" s="1">
        <f t="shared" si="0"/>
        <v>17</v>
      </c>
      <c r="B19" s="7" t="s">
        <v>45</v>
      </c>
    </row>
    <row r="20" spans="1:2" x14ac:dyDescent="0.25">
      <c r="A20" s="1">
        <f t="shared" si="0"/>
        <v>18</v>
      </c>
      <c r="B20" s="7" t="s">
        <v>46</v>
      </c>
    </row>
    <row r="21" spans="1:2" x14ac:dyDescent="0.25">
      <c r="A21" s="1">
        <f t="shared" si="0"/>
        <v>19</v>
      </c>
      <c r="B21" s="7" t="s">
        <v>20</v>
      </c>
    </row>
    <row r="22" spans="1:2" x14ac:dyDescent="0.25">
      <c r="A22" s="1">
        <f t="shared" si="0"/>
        <v>20</v>
      </c>
      <c r="B22" s="7" t="s">
        <v>21</v>
      </c>
    </row>
    <row r="23" spans="1:2" x14ac:dyDescent="0.25">
      <c r="A23" s="1">
        <f t="shared" si="0"/>
        <v>21</v>
      </c>
      <c r="B23" s="7" t="s">
        <v>22</v>
      </c>
    </row>
    <row r="24" spans="1:2" x14ac:dyDescent="0.25">
      <c r="A24" s="1">
        <f t="shared" si="0"/>
        <v>22</v>
      </c>
      <c r="B24" s="7" t="s">
        <v>24</v>
      </c>
    </row>
    <row r="25" spans="1:2" x14ac:dyDescent="0.25">
      <c r="A25" s="1">
        <f t="shared" si="0"/>
        <v>23</v>
      </c>
      <c r="B25" s="7" t="s">
        <v>29</v>
      </c>
    </row>
    <row r="26" spans="1:2" x14ac:dyDescent="0.25">
      <c r="A26" s="1">
        <f t="shared" si="0"/>
        <v>24</v>
      </c>
      <c r="B26" s="7" t="s">
        <v>30</v>
      </c>
    </row>
    <row r="27" spans="1:2" x14ac:dyDescent="0.25">
      <c r="A27" s="1">
        <f t="shared" si="0"/>
        <v>25</v>
      </c>
      <c r="B27" s="7" t="s">
        <v>38</v>
      </c>
    </row>
    <row r="28" spans="1:2" x14ac:dyDescent="0.25">
      <c r="A28" s="1">
        <f t="shared" si="0"/>
        <v>26</v>
      </c>
      <c r="B28" s="7" t="s">
        <v>47</v>
      </c>
    </row>
    <row r="29" spans="1:2" x14ac:dyDescent="0.25">
      <c r="A29" s="1">
        <f t="shared" si="0"/>
        <v>27</v>
      </c>
      <c r="B29" s="7" t="s">
        <v>4</v>
      </c>
    </row>
    <row r="30" spans="1:2" x14ac:dyDescent="0.25">
      <c r="A30" s="1">
        <f t="shared" si="0"/>
        <v>28</v>
      </c>
      <c r="B30" s="7" t="s">
        <v>18</v>
      </c>
    </row>
    <row r="31" spans="1:2" x14ac:dyDescent="0.25">
      <c r="A31" s="1">
        <f t="shared" si="0"/>
        <v>29</v>
      </c>
      <c r="B31" s="7" t="s">
        <v>1</v>
      </c>
    </row>
    <row r="32" spans="1:2" x14ac:dyDescent="0.25">
      <c r="A32" s="1">
        <f t="shared" si="0"/>
        <v>30</v>
      </c>
      <c r="B32" s="7" t="s">
        <v>14</v>
      </c>
    </row>
    <row r="33" spans="1:2" x14ac:dyDescent="0.25">
      <c r="A33" s="1">
        <f t="shared" si="0"/>
        <v>31</v>
      </c>
      <c r="B33" s="7" t="s">
        <v>23</v>
      </c>
    </row>
    <row r="34" spans="1:2" x14ac:dyDescent="0.25">
      <c r="A34" s="1">
        <f t="shared" si="0"/>
        <v>32</v>
      </c>
      <c r="B34" s="7" t="s">
        <v>28</v>
      </c>
    </row>
    <row r="35" spans="1:2" x14ac:dyDescent="0.25">
      <c r="A35" s="1">
        <f t="shared" si="0"/>
        <v>33</v>
      </c>
      <c r="B35" s="7" t="s">
        <v>32</v>
      </c>
    </row>
    <row r="36" spans="1:2" x14ac:dyDescent="0.25">
      <c r="A36" s="1">
        <f t="shared" si="0"/>
        <v>34</v>
      </c>
      <c r="B36" s="7" t="s">
        <v>36</v>
      </c>
    </row>
    <row r="37" spans="1:2" x14ac:dyDescent="0.25">
      <c r="A37" s="1">
        <f t="shared" si="0"/>
        <v>35</v>
      </c>
      <c r="B37" s="7" t="s">
        <v>40</v>
      </c>
    </row>
    <row r="38" spans="1:2" x14ac:dyDescent="0.25">
      <c r="A38" s="1">
        <f t="shared" si="0"/>
        <v>36</v>
      </c>
      <c r="B38" s="7" t="s">
        <v>43</v>
      </c>
    </row>
    <row r="39" spans="1:2" x14ac:dyDescent="0.25">
      <c r="A39" s="1">
        <f t="shared" si="0"/>
        <v>37</v>
      </c>
      <c r="B39" s="7" t="s">
        <v>48</v>
      </c>
    </row>
    <row r="40" spans="1:2" x14ac:dyDescent="0.25">
      <c r="A40" s="1">
        <f t="shared" si="0"/>
        <v>38</v>
      </c>
      <c r="B40" s="7" t="s">
        <v>3</v>
      </c>
    </row>
    <row r="41" spans="1:2" x14ac:dyDescent="0.25">
      <c r="A41" s="1">
        <f t="shared" si="0"/>
        <v>39</v>
      </c>
      <c r="B41" s="7" t="s">
        <v>6</v>
      </c>
    </row>
    <row r="42" spans="1:2" x14ac:dyDescent="0.25">
      <c r="A42" s="1">
        <f t="shared" si="0"/>
        <v>40</v>
      </c>
      <c r="B42" s="7" t="s">
        <v>7</v>
      </c>
    </row>
    <row r="43" spans="1:2" x14ac:dyDescent="0.25">
      <c r="A43" s="1">
        <f t="shared" si="0"/>
        <v>41</v>
      </c>
      <c r="B43" s="8" t="s">
        <v>9</v>
      </c>
    </row>
    <row r="44" spans="1:2" x14ac:dyDescent="0.25">
      <c r="A44" s="1">
        <f t="shared" si="0"/>
        <v>42</v>
      </c>
      <c r="B44" s="7" t="s">
        <v>10</v>
      </c>
    </row>
    <row r="45" spans="1:2" x14ac:dyDescent="0.25">
      <c r="A45" s="1">
        <f t="shared" si="0"/>
        <v>43</v>
      </c>
      <c r="B45" s="7" t="s">
        <v>12</v>
      </c>
    </row>
    <row r="46" spans="1:2" x14ac:dyDescent="0.25">
      <c r="A46" s="1">
        <f t="shared" si="0"/>
        <v>44</v>
      </c>
      <c r="B46" s="7" t="s">
        <v>13</v>
      </c>
    </row>
    <row r="47" spans="1:2" x14ac:dyDescent="0.25">
      <c r="A47" s="1">
        <f t="shared" si="0"/>
        <v>45</v>
      </c>
      <c r="B47" s="7" t="s">
        <v>15</v>
      </c>
    </row>
    <row r="48" spans="1:2" x14ac:dyDescent="0.25">
      <c r="A48" s="1">
        <f t="shared" si="0"/>
        <v>46</v>
      </c>
      <c r="B48" s="7" t="s">
        <v>16</v>
      </c>
    </row>
    <row r="49" spans="1:2" ht="16.5" customHeight="1" x14ac:dyDescent="0.25">
      <c r="A49" s="1">
        <f t="shared" si="0"/>
        <v>47</v>
      </c>
      <c r="B49" s="7" t="s">
        <v>17</v>
      </c>
    </row>
    <row r="50" spans="1:2" x14ac:dyDescent="0.25">
      <c r="A50" s="1">
        <f t="shared" si="0"/>
        <v>48</v>
      </c>
      <c r="B50" s="7" t="s">
        <v>19</v>
      </c>
    </row>
  </sheetData>
  <sheetProtection selectLockedCells="1" selectUnlockedCells="1"/>
  <customSheetViews>
    <customSheetView guid="{8829CB76-B89E-4EE1-A0E8-30551A5FFCBB}">
      <selection activeCell="B12" sqref="B12"/>
      <pageMargins left="0.7" right="0.7" top="0.75" bottom="0.75" header="0.3" footer="0.3"/>
      <pageSetup paperSize="9" orientation="portrait" verticalDpi="0" r:id="rId1"/>
    </customSheetView>
  </customSheetViews>
  <mergeCells count="1">
    <mergeCell ref="A1:B1"/>
  </mergeCells>
  <hyperlinks>
    <hyperlink ref="B3" location="Г12!A1" display="Гагарина, д.12"/>
    <hyperlink ref="B4" location="Г14!A1" display="Гагарина, д.14"/>
    <hyperlink ref="B5" location="Г16!A1" display="Гагарина, д.16"/>
    <hyperlink ref="B6" location="К36!A1" display="К.Маркса, д.36"/>
    <hyperlink ref="B7" location="К36а!A1" display="К.Маркса, д.36а"/>
    <hyperlink ref="B8" location="К38!A1" display="К.Маркса, д.38"/>
    <hyperlink ref="B9" location="К42!A1" display="К.Маркса, д.42"/>
    <hyperlink ref="B10" location="К52!A1" display="К.Маркса, д.52"/>
    <hyperlink ref="B11" location="К64!A1" display="К.Маркса, д.64"/>
    <hyperlink ref="B12" location="К68!A1" display="К.Маркса, д.68"/>
    <hyperlink ref="B13" location="К72!A1" display="К.Маркса, д.72"/>
    <hyperlink ref="B14" location="Ком8!A1" display="Комсомольская, д.8"/>
    <hyperlink ref="B15" location="Ком10!A1" display="Комсомольская, д.10"/>
    <hyperlink ref="B16" location="Л52!A1" display="Ленина, д.52"/>
    <hyperlink ref="B17" location="Л53!A1" display="Ленина, д.53"/>
    <hyperlink ref="B18" location="Л84!A1" display="Ленина, д.84"/>
    <hyperlink ref="B19" location="Л86!A1" display="Ленина, д.86"/>
    <hyperlink ref="B20" location="Л88!A1" display="Ленина, д.88"/>
    <hyperlink ref="B21" location="П25!A1" display="Пионерская, д.25"/>
    <hyperlink ref="B22" location="П27!A1" display="Пионерская, д.27"/>
    <hyperlink ref="B23" location="П29!A1" display="Пионерская, д.29"/>
    <hyperlink ref="B24" location="П31!A1" display="Пионерская, д.31"/>
    <hyperlink ref="B25" location="П40а!A1" display="Пионерская, д.40а"/>
    <hyperlink ref="B26" location="П40б!A1" display="Пионерская, д.40б"/>
    <hyperlink ref="B27" location="П67а!A1" display="Пионерская, д.67а"/>
    <hyperlink ref="B28" location="Сад9!A1" display="Садовая, д.9"/>
    <hyperlink ref="B29" location="Сад11!A1" display="Садовая, д.11"/>
    <hyperlink ref="B30" location="Сад23!A1" display="Садовая, д.23"/>
    <hyperlink ref="B31" location="С1!A1" display="Строителей, д.1"/>
    <hyperlink ref="B32" location="С2!A1" display="Строителей, д.2"/>
    <hyperlink ref="B33" location="С3!A1" display="Строителей, д.3"/>
    <hyperlink ref="B34" location="С4!A1" display="Строителей, д.4"/>
    <hyperlink ref="B35" location="С5!A1" display="Строителей, д.5"/>
    <hyperlink ref="B36" location="С6!A1" display="Строителей, д.6"/>
    <hyperlink ref="B37" location="С7!A1" display="Строителей, д.7"/>
    <hyperlink ref="B38" location="С8!A1" display="Строителей, д.8"/>
    <hyperlink ref="B39" location="С9!A1" display="Строителей, д.9"/>
    <hyperlink ref="B40" location="С10!A1" display="Строителей, д.10"/>
    <hyperlink ref="B41" location="С12!A1" display="Строителей, д.12"/>
    <hyperlink ref="B42" location="С13!A1" display="Строителей, д.13"/>
    <hyperlink ref="B43" location="С14!A1" display="Строителей, д.14"/>
    <hyperlink ref="B44" location="С15!A1" display="Строителей, д.15"/>
    <hyperlink ref="B45" location="С17!A1" display="Строителей, д.17"/>
    <hyperlink ref="B46" location="С19!A1" display="Строителей, д.19"/>
    <hyperlink ref="B47" location="С20!A1" display="Строителей, д.20"/>
    <hyperlink ref="B48" location="С21!A1" display="Строителей, д.21"/>
    <hyperlink ref="B49" location="С22!A1" display="Строителей, д.22"/>
    <hyperlink ref="B50" location="С23!A1" display="Строителей, д.23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topLeftCell="A100" zoomScaleNormal="100" zoomScaleSheetLayoutView="100" workbookViewId="0">
      <selection activeCell="E106" sqref="E106:E13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256</v>
      </c>
      <c r="F2" s="68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8"/>
      <c r="B3" s="68"/>
      <c r="C3" s="68"/>
      <c r="D3" s="68"/>
      <c r="E3" s="68"/>
      <c r="F3" s="68"/>
      <c r="G3" s="68"/>
      <c r="H3" s="68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9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5028.2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12.14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124617.72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908598.71</v>
      </c>
      <c r="F13" s="26">
        <f>E14+E15+E16</f>
        <v>908092.91999999993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471242.90399999998</v>
      </c>
      <c r="F14" s="28">
        <v>6.26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436850.01599999995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910221.83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910221.83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910221.83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1623.1199999999953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122994.59999999998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908598.71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359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12696.56</v>
      </c>
      <c r="F101" s="20"/>
      <c r="G101" s="46" t="s">
        <v>213</v>
      </c>
      <c r="H101" s="15"/>
    </row>
    <row r="103" spans="1:8" x14ac:dyDescent="0.25">
      <c r="A103" s="93" t="s">
        <v>311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E113+E118+E119+E120+E124+E126+E127</f>
        <v>6.26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customHeight="1" x14ac:dyDescent="0.25">
      <c r="A127" s="90" t="s">
        <v>289</v>
      </c>
      <c r="B127" s="90"/>
      <c r="C127" s="90"/>
      <c r="D127" s="90"/>
      <c r="E127" s="83">
        <v>0.12</v>
      </c>
      <c r="F127" s="73"/>
    </row>
    <row r="128" spans="1:7" ht="15.75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15.05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9" orientation="portrait" verticalDpi="0" r:id="rId1"/>
  <rowBreaks count="1" manualBreakCount="1">
    <brk id="102" max="16383" man="1"/>
  </rowBreaks>
  <colBreaks count="1" manualBreakCount="1">
    <brk id="6" max="1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257</v>
      </c>
      <c r="F2" s="68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8"/>
      <c r="B3" s="68"/>
      <c r="C3" s="68"/>
      <c r="D3" s="68"/>
      <c r="E3" s="68"/>
      <c r="F3" s="68"/>
      <c r="G3" s="68"/>
      <c r="H3" s="68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9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2812.7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96485.9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503923.68</v>
      </c>
      <c r="F13" s="26">
        <f>E14+E15+E16</f>
        <v>503923.33199999994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259555.95599999995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244367.37599999999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510429.04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510429.04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510429.04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6505.359999999986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89980.539999999979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503923.68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360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44887.32</v>
      </c>
      <c r="F101" s="20"/>
      <c r="G101" s="46" t="s">
        <v>213</v>
      </c>
      <c r="H101" s="15"/>
    </row>
    <row r="103" spans="1:8" x14ac:dyDescent="0.25">
      <c r="A103" s="93" t="s">
        <v>312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sqref="A1:H1"/>
    </sheetView>
  </sheetViews>
  <sheetFormatPr defaultRowHeight="15" outlineLevelRow="1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249</v>
      </c>
      <c r="F2" s="6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2"/>
      <c r="B3" s="62"/>
      <c r="C3" s="62"/>
      <c r="D3" s="62"/>
      <c r="E3" s="62"/>
      <c r="F3" s="62"/>
      <c r="G3" s="62"/>
      <c r="H3" s="62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3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1423.3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12.14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33094.22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240651.48</v>
      </c>
      <c r="F13" s="26">
        <f>E14+E15+E16</f>
        <v>240651.56399999998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116995.26</v>
      </c>
      <c r="F14" s="28">
        <v>5.3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123656.30399999999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244051.04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244051.04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244051.04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3399.5599999999977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29694.660000000003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240651.48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1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361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7">
        <v>17808.080000000002</v>
      </c>
      <c r="F101" s="20"/>
      <c r="G101" s="46" t="s">
        <v>213</v>
      </c>
      <c r="H101" s="15"/>
    </row>
    <row r="103" spans="1:8" x14ac:dyDescent="0.25">
      <c r="A103" s="93" t="s">
        <v>313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customHeight="1" x14ac:dyDescent="0.25">
      <c r="A126" s="90" t="s">
        <v>289</v>
      </c>
      <c r="B126" s="90"/>
      <c r="C126" s="90"/>
      <c r="D126" s="90"/>
      <c r="E126" s="83">
        <v>0.12</v>
      </c>
      <c r="F126" s="73"/>
    </row>
    <row r="127" spans="1:7" ht="15.75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14.09</v>
      </c>
      <c r="F131" s="73"/>
    </row>
  </sheetData>
  <sheetProtection password="9BFD" sheet="1" objects="1" scenarios="1"/>
  <mergeCells count="6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activeCell="E2" sqref="E2"/>
    </sheetView>
  </sheetViews>
  <sheetFormatPr defaultRowHeight="15" outlineLevelRow="1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221</v>
      </c>
      <c r="F2" s="5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0"/>
      <c r="B3" s="50"/>
      <c r="C3" s="50"/>
      <c r="D3" s="50"/>
      <c r="E3" s="50"/>
      <c r="F3" s="50"/>
      <c r="G3" s="50"/>
      <c r="H3" s="5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2798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13.51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53357.66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473086.08</v>
      </c>
      <c r="F13" s="26">
        <f>E14+E15+E16</f>
        <v>473085.83999999997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229995.59999999998</v>
      </c>
      <c r="F14" s="28">
        <v>5.3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243090.24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472170.17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472170.17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472170.17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54273.570000000007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473086.08000000007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1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362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36370.449999999997</v>
      </c>
      <c r="F101" s="20"/>
      <c r="G101" s="46" t="s">
        <v>213</v>
      </c>
      <c r="H101" s="15"/>
    </row>
    <row r="103" spans="1:8" x14ac:dyDescent="0.25">
      <c r="A103" s="93" t="s">
        <v>314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customHeight="1" x14ac:dyDescent="0.25">
      <c r="A126" s="90" t="s">
        <v>289</v>
      </c>
      <c r="B126" s="90"/>
      <c r="C126" s="90"/>
      <c r="D126" s="90"/>
      <c r="E126" s="83">
        <v>0.12</v>
      </c>
      <c r="F126" s="73"/>
    </row>
    <row r="127" spans="1:7" ht="15.75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14.09</v>
      </c>
      <c r="F131" s="73"/>
    </row>
  </sheetData>
  <sheetProtection password="9BFD" sheet="1" objects="1" scenarios="1"/>
  <mergeCells count="6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228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5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4128.8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14.43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7">
        <v>109812.15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745664.16</v>
      </c>
      <c r="F13" s="26">
        <f>E14+E15+E16</f>
        <v>745661.28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386951.136</v>
      </c>
      <c r="F14" s="29">
        <v>6.26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358710.14400000003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739620.29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739620.29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739620.29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115856.02000000002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745664.16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363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81983.539999999994</v>
      </c>
      <c r="F101" s="20"/>
      <c r="G101" s="46" t="s">
        <v>213</v>
      </c>
      <c r="H101" s="15"/>
    </row>
    <row r="103" spans="1:8" x14ac:dyDescent="0.25">
      <c r="A103" s="93" t="s">
        <v>315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E113+E118+E119+E120+E124+E126+E127</f>
        <v>6.26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customHeight="1" x14ac:dyDescent="0.25">
      <c r="A127" s="90" t="s">
        <v>289</v>
      </c>
      <c r="B127" s="90"/>
      <c r="C127" s="90"/>
      <c r="D127" s="90"/>
      <c r="E127" s="83">
        <v>0.12</v>
      </c>
      <c r="F127" s="73"/>
    </row>
    <row r="128" spans="1:7" ht="15.75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15.05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81" orientation="landscape" verticalDpi="0" r:id="rId1"/>
  <rowBreaks count="1" manualBreakCount="1">
    <brk id="2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activeCell="E2" sqref="E2"/>
    </sheetView>
  </sheetViews>
  <sheetFormatPr defaultRowHeight="15" outlineLevelRow="1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254</v>
      </c>
      <c r="F2" s="6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6"/>
      <c r="B3" s="66"/>
      <c r="C3" s="66"/>
      <c r="D3" s="66"/>
      <c r="E3" s="66"/>
      <c r="F3" s="66"/>
      <c r="G3" s="66"/>
      <c r="H3" s="66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7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860.8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7">
        <v>12997.77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144304.68</v>
      </c>
      <c r="F13" s="26">
        <f>E14+E15+E16</f>
        <v>144304.51199999999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69518.207999999984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74786.304000000004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144460.94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144460.94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144460.94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156.26000000000931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12841.50999999998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144304.68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customHeight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customHeight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customHeight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1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customHeight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>
        <v>0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0</v>
      </c>
      <c r="F101" s="20"/>
      <c r="G101" s="46" t="s">
        <v>213</v>
      </c>
      <c r="H101" s="15"/>
    </row>
    <row r="103" spans="1:8" x14ac:dyDescent="0.25">
      <c r="A103" s="93" t="s">
        <v>316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13.969999999999999</v>
      </c>
      <c r="F131" s="73"/>
    </row>
  </sheetData>
  <sheetProtection password="9BFD" sheet="1" objects="1" scenarios="1"/>
  <mergeCells count="6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portrait" verticalDpi="0" r:id="rId1"/>
  <rowBreaks count="1" manualBreakCount="1">
    <brk id="10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255</v>
      </c>
      <c r="F2" s="6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6"/>
      <c r="B3" s="66"/>
      <c r="C3" s="66"/>
      <c r="D3" s="66"/>
      <c r="E3" s="66"/>
      <c r="F3" s="66"/>
      <c r="G3" s="66"/>
      <c r="H3" s="66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7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847.3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7">
        <v>18059.34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151802.28</v>
      </c>
      <c r="F13" s="26">
        <f>E14+E15+E16</f>
        <v>151802.26799999998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78188.843999999983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73613.423999999999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145380.18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145380.18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145380.18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24481.440000000002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151802.28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364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63.82</v>
      </c>
      <c r="F101" s="20"/>
      <c r="G101" s="46" t="s">
        <v>213</v>
      </c>
      <c r="H101" s="15"/>
    </row>
    <row r="103" spans="1:8" x14ac:dyDescent="0.25">
      <c r="A103" s="93" t="s">
        <v>317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260</v>
      </c>
      <c r="F2" s="7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70"/>
      <c r="B3" s="70"/>
      <c r="C3" s="70"/>
      <c r="D3" s="70"/>
      <c r="E3" s="70"/>
      <c r="F3" s="70"/>
      <c r="G3" s="70"/>
      <c r="H3" s="7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7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3401.8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157733.54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608792.85</v>
      </c>
      <c r="F13" s="26">
        <f>E14+E15+E16</f>
        <v>609466.48800000001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313918.10399999999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295548.38400000002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610813.9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610813.9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610813.9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2021.0500000000466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155712.49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608792.85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365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88572.479999999996</v>
      </c>
      <c r="F101" s="20"/>
      <c r="G101" s="46" t="s">
        <v>213</v>
      </c>
      <c r="H101" s="15"/>
    </row>
    <row r="102" spans="1:8" ht="24" customHeight="1" x14ac:dyDescent="0.25">
      <c r="A102" s="133"/>
      <c r="B102" s="133"/>
      <c r="C102" s="133"/>
      <c r="D102" s="133"/>
      <c r="E102" s="133"/>
    </row>
    <row r="103" spans="1:8" x14ac:dyDescent="0.25">
      <c r="A103" s="93" t="s">
        <v>318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4">
    <mergeCell ref="A98:H98"/>
    <mergeCell ref="A62:A66"/>
    <mergeCell ref="B62:B66"/>
    <mergeCell ref="C62:C66"/>
    <mergeCell ref="D62:D66"/>
    <mergeCell ref="A70:H70"/>
    <mergeCell ref="A75:H75"/>
    <mergeCell ref="A93:H93"/>
    <mergeCell ref="A53:A61"/>
    <mergeCell ref="B53:B61"/>
    <mergeCell ref="C53:C61"/>
    <mergeCell ref="D53:D61"/>
    <mergeCell ref="A82:H82"/>
    <mergeCell ref="A38:A40"/>
    <mergeCell ref="B38:B40"/>
    <mergeCell ref="C38:C40"/>
    <mergeCell ref="D38:D40"/>
    <mergeCell ref="A41:A52"/>
    <mergeCell ref="B41:B52"/>
    <mergeCell ref="C41:C52"/>
    <mergeCell ref="D41:D52"/>
    <mergeCell ref="A27:H27"/>
    <mergeCell ref="A33:H33"/>
    <mergeCell ref="A34:A37"/>
    <mergeCell ref="B34:B37"/>
    <mergeCell ref="C34:C37"/>
    <mergeCell ref="D34:D37"/>
    <mergeCell ref="A105:D105"/>
    <mergeCell ref="A106:D106"/>
    <mergeCell ref="A107:D107"/>
    <mergeCell ref="A108:D108"/>
    <mergeCell ref="A102:E102"/>
    <mergeCell ref="A103:E103"/>
    <mergeCell ref="A104:D104"/>
    <mergeCell ref="E104:E105"/>
    <mergeCell ref="A1:H1"/>
    <mergeCell ref="A2:B2"/>
    <mergeCell ref="A4:E4"/>
    <mergeCell ref="G4:H4"/>
    <mergeCell ref="A9:H9"/>
    <mergeCell ref="A120:D120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sqref="A1:H1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252</v>
      </c>
      <c r="F2" s="6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4"/>
      <c r="B3" s="64"/>
      <c r="C3" s="64"/>
      <c r="D3" s="64"/>
      <c r="E3" s="64"/>
      <c r="F3" s="64"/>
      <c r="G3" s="64"/>
      <c r="H3" s="64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5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3334.4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70068.039999999994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597072.54</v>
      </c>
      <c r="F13" s="26">
        <f>E14+E15+E16</f>
        <v>597391.10400000005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307698.43200000003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289692.67200000002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600904.6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600904.6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600904.6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3832.0599999999395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66235.980000000098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597072.54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366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58401.86</v>
      </c>
      <c r="F101" s="20"/>
      <c r="G101" s="46" t="s">
        <v>213</v>
      </c>
      <c r="H101" s="15"/>
    </row>
    <row r="103" spans="1:8" x14ac:dyDescent="0.25">
      <c r="A103" s="93" t="s">
        <v>319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topLeftCell="A18" zoomScaleNormal="100" zoomScaleSheetLayoutView="100" workbookViewId="0">
      <selection activeCell="E25" sqref="E25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253</v>
      </c>
      <c r="F2" s="6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4"/>
      <c r="B3" s="64"/>
      <c r="C3" s="64"/>
      <c r="D3" s="64"/>
      <c r="E3" s="64"/>
      <c r="F3" s="64"/>
      <c r="G3" s="64"/>
      <c r="H3" s="64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5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3370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155342.67000000001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603038.52</v>
      </c>
      <c r="F13" s="26">
        <f>E14+E15+E16</f>
        <v>603769.19999999995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310983.59999999998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292785.59999999998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609367.67000000004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609367.67000000004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609367.67000000004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6329.1500000000233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149013.52000000002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603038.52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367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91234.95</v>
      </c>
      <c r="F101" s="20"/>
      <c r="G101" s="46" t="s">
        <v>213</v>
      </c>
      <c r="H101" s="15"/>
    </row>
    <row r="103" spans="1:8" x14ac:dyDescent="0.25">
      <c r="A103" s="93" t="s">
        <v>320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3"/>
  <sheetViews>
    <sheetView view="pageBreakPreview" zoomScaleNormal="100" zoomScaleSheetLayoutView="100" workbookViewId="0">
      <selection activeCell="E13" sqref="E13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214</v>
      </c>
      <c r="F2" s="1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11"/>
      <c r="B3" s="11"/>
      <c r="C3" s="11"/>
      <c r="D3" s="11"/>
      <c r="E3" s="11"/>
      <c r="F3" s="11"/>
      <c r="G3" s="11"/>
      <c r="H3" s="11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12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1023.7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14.93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7">
        <v>46727.4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183406.07999999999</v>
      </c>
      <c r="F13" s="26">
        <f>E14+E15+E16</f>
        <v>183406.092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94467.035999999993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88939.056000000011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166046.82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166046.82</v>
      </c>
      <c r="F18" s="20"/>
      <c r="G18" s="23" t="s">
        <v>93</v>
      </c>
      <c r="H18" s="24"/>
    </row>
    <row r="19" spans="1:8" s="18" customFormat="1" ht="75" hidden="1" outlineLevel="1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hidden="1" outlineLevel="1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hidden="1" outlineLevel="1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hidden="1" outlineLevel="1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collapsed="1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166046.82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64086.659999999974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183406.07999999999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24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25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26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27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28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29</v>
      </c>
      <c r="B100" s="15" t="s">
        <v>210</v>
      </c>
      <c r="C100" s="5" t="s">
        <v>168</v>
      </c>
      <c r="D100" s="15" t="s">
        <v>210</v>
      </c>
      <c r="E100" s="76" t="s">
        <v>351</v>
      </c>
      <c r="F100" s="20"/>
      <c r="G100" s="46" t="s">
        <v>211</v>
      </c>
      <c r="H100" s="15"/>
    </row>
    <row r="101" spans="1:8" ht="75" x14ac:dyDescent="0.25">
      <c r="A101" s="5">
        <v>30</v>
      </c>
      <c r="B101" s="15" t="s">
        <v>212</v>
      </c>
      <c r="C101" s="5" t="s">
        <v>70</v>
      </c>
      <c r="D101" s="15" t="s">
        <v>212</v>
      </c>
      <c r="E101" s="76">
        <v>20344.86</v>
      </c>
      <c r="F101" s="20"/>
      <c r="G101" s="46" t="s">
        <v>213</v>
      </c>
      <c r="H101" s="15"/>
    </row>
    <row r="103" spans="1:8" x14ac:dyDescent="0.25">
      <c r="A103" s="93" t="s">
        <v>303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  <row r="133" spans="1:7" x14ac:dyDescent="0.25">
      <c r="E133" s="72"/>
    </row>
  </sheetData>
  <sheetProtection password="9BFD" sheet="1" objects="1" scenarios="1"/>
  <mergeCells count="63">
    <mergeCell ref="A33:H33"/>
    <mergeCell ref="B34:B37"/>
    <mergeCell ref="C34:C37"/>
    <mergeCell ref="A1:H1"/>
    <mergeCell ref="A2:B2"/>
    <mergeCell ref="A4:E4"/>
    <mergeCell ref="G4:H4"/>
    <mergeCell ref="A9:H9"/>
    <mergeCell ref="A27:H27"/>
    <mergeCell ref="D34:D37"/>
    <mergeCell ref="B38:B40"/>
    <mergeCell ref="C38:C40"/>
    <mergeCell ref="D38:D40"/>
    <mergeCell ref="A34:A37"/>
    <mergeCell ref="A38:A40"/>
    <mergeCell ref="A41:A52"/>
    <mergeCell ref="B41:B52"/>
    <mergeCell ref="C41:C52"/>
    <mergeCell ref="D41:D52"/>
    <mergeCell ref="A53:A61"/>
    <mergeCell ref="B53:B61"/>
    <mergeCell ref="C53:C61"/>
    <mergeCell ref="D53:D61"/>
    <mergeCell ref="A132:D132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25:D125"/>
    <mergeCell ref="A126:D126"/>
    <mergeCell ref="A117:D117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29:D129"/>
    <mergeCell ref="A130:D130"/>
    <mergeCell ref="A131:D131"/>
    <mergeCell ref="A118:D118"/>
    <mergeCell ref="A119:D119"/>
    <mergeCell ref="A120:D120"/>
    <mergeCell ref="A121:D121"/>
    <mergeCell ref="A128:D128"/>
    <mergeCell ref="A122:D122"/>
    <mergeCell ref="A123:D123"/>
    <mergeCell ref="A124:D124"/>
    <mergeCell ref="A127:D127"/>
    <mergeCell ref="A108:D108"/>
    <mergeCell ref="E104:E105"/>
    <mergeCell ref="A103:E103"/>
    <mergeCell ref="A104:D104"/>
    <mergeCell ref="A105:D105"/>
    <mergeCell ref="A106:D106"/>
    <mergeCell ref="A107:D107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topLeftCell="A22" zoomScaleNormal="100" zoomScaleSheetLayoutView="100" workbookViewId="0">
      <selection activeCell="E26" sqref="E26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242</v>
      </c>
      <c r="F2" s="6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0"/>
      <c r="B3" s="60"/>
      <c r="C3" s="60"/>
      <c r="D3" s="60"/>
      <c r="E3" s="60"/>
      <c r="F3" s="60"/>
      <c r="G3" s="60"/>
      <c r="H3" s="6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996.4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43457.54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178514.4</v>
      </c>
      <c r="F13" s="26">
        <f>E14+E15+E16</f>
        <v>178515.02399999998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91947.791999999987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86567.231999999989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172293.03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172293.03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172293.03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49678.91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178514.4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368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12347.16</v>
      </c>
      <c r="F101" s="20"/>
      <c r="G101" s="46" t="s">
        <v>213</v>
      </c>
      <c r="H101" s="15"/>
    </row>
    <row r="103" spans="1:8" x14ac:dyDescent="0.25">
      <c r="A103" s="93" t="s">
        <v>321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103:E103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topLeftCell="A4" zoomScaleNormal="100" zoomScaleSheetLayoutView="100" workbookViewId="0">
      <selection activeCell="E106" sqref="E106:E131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243</v>
      </c>
      <c r="F2" s="6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0"/>
      <c r="B3" s="60"/>
      <c r="C3" s="60"/>
      <c r="D3" s="60"/>
      <c r="E3" s="60"/>
      <c r="F3" s="60"/>
      <c r="G3" s="60"/>
      <c r="H3" s="6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852.8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80924.460000000006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142963.20000000001</v>
      </c>
      <c r="F13" s="26">
        <f>E14+E15+E16</f>
        <v>142963.39199999999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68872.127999999997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74091.263999999996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147439.13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147439.13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147439.13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4475.929999999993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76448.530000000028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142963.20000000001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369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29526.31</v>
      </c>
      <c r="F101" s="20"/>
      <c r="G101" s="46" t="s">
        <v>213</v>
      </c>
      <c r="H101" s="15"/>
    </row>
    <row r="103" spans="1:8" x14ac:dyDescent="0.25">
      <c r="A103" s="93" t="s">
        <v>322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13.969999999999999</v>
      </c>
      <c r="F131" s="73"/>
    </row>
  </sheetData>
  <sheetProtection password="9BFD" sheet="1" objects="1" scenarios="1"/>
  <mergeCells count="6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3" sqref="E3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244</v>
      </c>
      <c r="F2" s="6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0"/>
      <c r="B3" s="60"/>
      <c r="C3" s="60"/>
      <c r="D3" s="60"/>
      <c r="E3" s="60"/>
      <c r="F3" s="60"/>
      <c r="G3" s="60"/>
      <c r="H3" s="6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1131.5999999999999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20577.86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202737.84</v>
      </c>
      <c r="F13" s="26">
        <f>E14+E15+E16</f>
        <v>202737.45599999998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104424.04799999998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98313.407999999996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203710.13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203710.13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203710.13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972.29000000000815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19605.570000000007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202737.84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>
        <v>0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0</v>
      </c>
      <c r="F101" s="20"/>
      <c r="G101" s="46" t="s">
        <v>213</v>
      </c>
      <c r="H101" s="15"/>
    </row>
    <row r="103" spans="1:8" x14ac:dyDescent="0.25">
      <c r="A103" s="93" t="s">
        <v>323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portrait" verticalDpi="0" r:id="rId1"/>
  <rowBreaks count="1" manualBreakCount="1">
    <brk id="10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248</v>
      </c>
      <c r="F2" s="6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2"/>
      <c r="B3" s="62"/>
      <c r="C3" s="62"/>
      <c r="D3" s="62"/>
      <c r="E3" s="62"/>
      <c r="F3" s="62"/>
      <c r="G3" s="62"/>
      <c r="H3" s="62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3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1341.9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29483.57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240415.08</v>
      </c>
      <c r="F13" s="26">
        <f>E14+E15+E16</f>
        <v>240414.804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123830.53199999999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116584.27200000003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249864.06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249864.06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249864.06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9448.9800000000105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20034.589999999967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240415.08000000002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customHeight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t="15" hidden="1" customHeight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34" t="s">
        <v>176</v>
      </c>
      <c r="B75" s="135"/>
      <c r="C75" s="135"/>
      <c r="D75" s="135"/>
      <c r="E75" s="135"/>
      <c r="F75" s="135"/>
      <c r="G75" s="135"/>
      <c r="H75" s="136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t="15" hidden="1" customHeight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t="15" hidden="1" customHeight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370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3393.23</v>
      </c>
      <c r="F101" s="20"/>
      <c r="G101" s="46" t="s">
        <v>213</v>
      </c>
      <c r="H101" s="15"/>
    </row>
    <row r="103" spans="1:8" x14ac:dyDescent="0.25">
      <c r="A103" s="93" t="s">
        <v>324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B38:B40"/>
    <mergeCell ref="C38:C40"/>
    <mergeCell ref="D38:D40"/>
    <mergeCell ref="A93:H93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C53:C61"/>
    <mergeCell ref="A1:H1"/>
    <mergeCell ref="A2:B2"/>
    <mergeCell ref="A4:E4"/>
    <mergeCell ref="G4:H4"/>
    <mergeCell ref="A9:H9"/>
    <mergeCell ref="A27:H27"/>
    <mergeCell ref="A33:H33"/>
    <mergeCell ref="A104:D104"/>
    <mergeCell ref="E104:E105"/>
    <mergeCell ref="A105:D105"/>
    <mergeCell ref="A53:A61"/>
    <mergeCell ref="B53:B61"/>
    <mergeCell ref="A103:E103"/>
    <mergeCell ref="A82:H82"/>
    <mergeCell ref="A98:H98"/>
    <mergeCell ref="D53:D61"/>
    <mergeCell ref="A34:A37"/>
    <mergeCell ref="B34:B37"/>
    <mergeCell ref="C34:C37"/>
    <mergeCell ref="D34:D37"/>
    <mergeCell ref="A38:A40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30:D130"/>
    <mergeCell ref="A131:D131"/>
    <mergeCell ref="A132:D132"/>
    <mergeCell ref="A124:D124"/>
    <mergeCell ref="A125:D125"/>
    <mergeCell ref="A126:D126"/>
    <mergeCell ref="A127:D127"/>
    <mergeCell ref="A128:D128"/>
    <mergeCell ref="A129:D12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217</v>
      </c>
      <c r="F2" s="5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0"/>
      <c r="B3" s="50"/>
      <c r="C3" s="50"/>
      <c r="D3" s="50"/>
      <c r="E3" s="50"/>
      <c r="F3" s="50"/>
      <c r="G3" s="50"/>
      <c r="H3" s="5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489.3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27316.33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82026.48</v>
      </c>
      <c r="F13" s="26">
        <f>E14+E15+E16</f>
        <v>82026.252000000008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39515.868000000002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42510.384000000005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73739.98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73739.98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73739.98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35602.83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82026.48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371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4203.9799999999996</v>
      </c>
      <c r="F101" s="20"/>
      <c r="G101" s="46" t="s">
        <v>213</v>
      </c>
      <c r="H101" s="15"/>
    </row>
    <row r="103" spans="1:8" x14ac:dyDescent="0.25">
      <c r="A103" s="93" t="s">
        <v>325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13.969999999999999</v>
      </c>
      <c r="F131" s="73"/>
    </row>
  </sheetData>
  <sheetProtection password="9BFD" sheet="1" objects="1" scenarios="1"/>
  <mergeCells count="6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218</v>
      </c>
      <c r="F2" s="5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0"/>
      <c r="B3" s="50"/>
      <c r="C3" s="50"/>
      <c r="D3" s="50"/>
      <c r="E3" s="50"/>
      <c r="F3" s="50"/>
      <c r="G3" s="50"/>
      <c r="H3" s="5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569.20000000000005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32267.55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95420.76</v>
      </c>
      <c r="F13" s="26">
        <f>E14+E15+E16</f>
        <v>95420.687999999995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45968.591999999997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49452.096000000005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85544.76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85544.76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85544.76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42143.55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95420.76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372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9093.7000000000007</v>
      </c>
      <c r="F101" s="20"/>
      <c r="G101" s="46" t="s">
        <v>213</v>
      </c>
      <c r="H101" s="15"/>
    </row>
    <row r="103" spans="1:8" x14ac:dyDescent="0.25">
      <c r="A103" s="93" t="s">
        <v>326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13.969999999999999</v>
      </c>
      <c r="F131" s="73"/>
    </row>
  </sheetData>
  <sheetProtection password="9BFD" sheet="1" objects="1" scenarios="1"/>
  <mergeCells count="6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219</v>
      </c>
      <c r="F2" s="5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0"/>
      <c r="B3" s="50"/>
      <c r="C3" s="50"/>
      <c r="D3" s="50"/>
      <c r="E3" s="50"/>
      <c r="F3" s="50"/>
      <c r="G3" s="50"/>
      <c r="H3" s="5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866.6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14973.2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155260.20000000001</v>
      </c>
      <c r="F13" s="26">
        <f>E14+E15+E16</f>
        <v>155260.05599999998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79969.847999999998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75290.207999999999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157295.04999999999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157295.04999999999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157295.04999999999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2034.8499999999767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12938.350000000035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155260.20000000001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>
        <v>0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0</v>
      </c>
      <c r="F101" s="20"/>
      <c r="G101" s="46" t="s">
        <v>213</v>
      </c>
      <c r="H101" s="15"/>
    </row>
    <row r="103" spans="1:8" x14ac:dyDescent="0.25">
      <c r="A103" s="93" t="s">
        <v>327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ht="15" customHeight="1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ht="15" customHeight="1" x14ac:dyDescent="0.25">
      <c r="A2" s="125" t="s">
        <v>49</v>
      </c>
      <c r="B2" s="125"/>
      <c r="C2" s="9"/>
      <c r="D2" s="9"/>
      <c r="E2" s="9" t="s">
        <v>261</v>
      </c>
      <c r="F2" s="7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70"/>
      <c r="B3" s="70"/>
      <c r="C3" s="70"/>
      <c r="D3" s="70"/>
      <c r="E3" s="70"/>
      <c r="F3" s="70"/>
      <c r="G3" s="70"/>
      <c r="H3" s="7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7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2768.8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14.43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73977.39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500046.72</v>
      </c>
      <c r="F13" s="26">
        <f>E14+E15+E16</f>
        <v>500045.28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259491.93600000002</v>
      </c>
      <c r="F14" s="29">
        <v>6.26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240553.34400000001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500591.65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500591.65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500591.65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544.93000000005122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73432.459999999963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500046.72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373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26569.7</v>
      </c>
      <c r="F101" s="20"/>
      <c r="G101" s="46" t="s">
        <v>213</v>
      </c>
      <c r="H101" s="15"/>
    </row>
    <row r="103" spans="1:8" x14ac:dyDescent="0.25">
      <c r="A103" s="93" t="s">
        <v>328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E113+E118+E119+E120+E124+E126+E127</f>
        <v>6.26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customHeight="1" x14ac:dyDescent="0.25">
      <c r="A127" s="90" t="s">
        <v>289</v>
      </c>
      <c r="B127" s="90"/>
      <c r="C127" s="90"/>
      <c r="D127" s="90"/>
      <c r="E127" s="83">
        <v>0.12</v>
      </c>
      <c r="F127" s="73"/>
    </row>
    <row r="128" spans="1:7" ht="15.75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15.05</v>
      </c>
      <c r="F132" s="73"/>
    </row>
  </sheetData>
  <sheetProtection password="9BFD" sheet="1" objects="1" scenarios="1"/>
  <mergeCells count="63">
    <mergeCell ref="A132:D132"/>
    <mergeCell ref="A126:D126"/>
    <mergeCell ref="A127:D127"/>
    <mergeCell ref="A128:D128"/>
    <mergeCell ref="A129:D129"/>
    <mergeCell ref="A130:D130"/>
    <mergeCell ref="A131:D131"/>
    <mergeCell ref="A125:D125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13:D113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12" sqref="E1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262</v>
      </c>
      <c r="F2" s="7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70"/>
      <c r="B3" s="70"/>
      <c r="C3" s="70"/>
      <c r="D3" s="70"/>
      <c r="E3" s="70"/>
      <c r="F3" s="70"/>
      <c r="G3" s="70"/>
      <c r="H3" s="7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7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2741.8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66862.559999999998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491220.72</v>
      </c>
      <c r="F13" s="26">
        <f>E14+E15+E16</f>
        <v>491220.88800000004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253013.304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238207.58400000003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470993.2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470993.2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470993.2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87090.080000000016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491220.72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374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20361.740000000002</v>
      </c>
      <c r="F101" s="20"/>
      <c r="G101" s="46" t="s">
        <v>213</v>
      </c>
      <c r="H101" s="15"/>
    </row>
    <row r="103" spans="1:8" x14ac:dyDescent="0.25">
      <c r="A103" s="93" t="s">
        <v>329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12" sqref="E12"/>
    </sheetView>
  </sheetViews>
  <sheetFormatPr defaultRowHeight="15" outlineLevelRow="1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225</v>
      </c>
      <c r="F2" s="5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2"/>
      <c r="B3" s="52"/>
      <c r="C3" s="52"/>
      <c r="D3" s="52"/>
      <c r="E3" s="52"/>
      <c r="F3" s="52"/>
      <c r="G3" s="52"/>
      <c r="H3" s="52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3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6381.9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12.14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176264.06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1102156.74</v>
      </c>
      <c r="F13" s="26">
        <f>E14+E15+E16</f>
        <v>1102026.4919999999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547567.0199999999</v>
      </c>
      <c r="F14" s="29">
        <v>5.6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554459.47199999995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1112270.45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1112270.45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1112270.45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10113.709999999963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166150.35000000009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1102156.74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1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375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63773.94</v>
      </c>
      <c r="F101" s="20"/>
      <c r="G101" s="46" t="s">
        <v>213</v>
      </c>
      <c r="H101" s="15"/>
    </row>
    <row r="103" spans="1:8" x14ac:dyDescent="0.25">
      <c r="A103" s="93" t="s">
        <v>330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5.6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0.42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14.39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13" sqref="E13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215</v>
      </c>
      <c r="F2" s="1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11"/>
      <c r="B3" s="11"/>
      <c r="C3" s="11"/>
      <c r="D3" s="11"/>
      <c r="E3" s="11"/>
      <c r="F3" s="11"/>
      <c r="G3" s="11"/>
      <c r="H3" s="11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13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987.3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2"/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26060.41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176884.92</v>
      </c>
      <c r="F13" s="26">
        <f>E14+E15+E16</f>
        <v>176884.66800000001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91108.043999999994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85776.623999999996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185365.87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185365.87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185365.87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8480.9499999999825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17579.460000000021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176884.92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21.7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1.5" hidden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collapsed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352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31113.69</v>
      </c>
      <c r="F101" s="20"/>
      <c r="G101" s="46" t="s">
        <v>213</v>
      </c>
      <c r="H101" s="15"/>
    </row>
    <row r="103" spans="1:8" x14ac:dyDescent="0.25">
      <c r="A103" s="93" t="s">
        <v>304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93:H93"/>
    <mergeCell ref="A98:H98"/>
    <mergeCell ref="A62:A66"/>
    <mergeCell ref="B62:B66"/>
    <mergeCell ref="C62:C66"/>
    <mergeCell ref="D62:D66"/>
    <mergeCell ref="A70:H70"/>
    <mergeCell ref="A75:H75"/>
    <mergeCell ref="A53:A61"/>
    <mergeCell ref="B53:B61"/>
    <mergeCell ref="C53:C61"/>
    <mergeCell ref="D53:D61"/>
    <mergeCell ref="A82:H82"/>
    <mergeCell ref="A38:A40"/>
    <mergeCell ref="B38:B40"/>
    <mergeCell ref="C38:C40"/>
    <mergeCell ref="D38:D40"/>
    <mergeCell ref="A41:A52"/>
    <mergeCell ref="B41:B52"/>
    <mergeCell ref="C41:C52"/>
    <mergeCell ref="D41:D52"/>
    <mergeCell ref="A27:H27"/>
    <mergeCell ref="A33:H33"/>
    <mergeCell ref="A34:A37"/>
    <mergeCell ref="B34:B37"/>
    <mergeCell ref="C34:C37"/>
    <mergeCell ref="D34:D37"/>
    <mergeCell ref="A1:H1"/>
    <mergeCell ref="A2:B2"/>
    <mergeCell ref="A4:E4"/>
    <mergeCell ref="G4:H4"/>
    <mergeCell ref="A9:H9"/>
    <mergeCell ref="A123:D123"/>
    <mergeCell ref="A124:D124"/>
    <mergeCell ref="A103:E103"/>
    <mergeCell ref="A104:D104"/>
    <mergeCell ref="E104:E105"/>
    <mergeCell ref="A105:D105"/>
    <mergeCell ref="A106:D106"/>
    <mergeCell ref="A107:D107"/>
    <mergeCell ref="A108:D108"/>
    <mergeCell ref="A121:D121"/>
    <mergeCell ref="A112:D112"/>
    <mergeCell ref="A113:D113"/>
    <mergeCell ref="A110:D110"/>
    <mergeCell ref="A111:D111"/>
    <mergeCell ref="A109:D109"/>
    <mergeCell ref="A130:D130"/>
    <mergeCell ref="A131:D131"/>
    <mergeCell ref="A132:D132"/>
    <mergeCell ref="A114:D114"/>
    <mergeCell ref="A115:D115"/>
    <mergeCell ref="A116:D116"/>
    <mergeCell ref="A117:D117"/>
    <mergeCell ref="A125:D125"/>
    <mergeCell ref="A126:D126"/>
    <mergeCell ref="A127:D127"/>
    <mergeCell ref="A128:D128"/>
    <mergeCell ref="A129:D129"/>
    <mergeCell ref="A118:D118"/>
    <mergeCell ref="A119:D119"/>
    <mergeCell ref="A120:D120"/>
    <mergeCell ref="A122:D122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activeCell="E12" sqref="E1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222</v>
      </c>
      <c r="F2" s="5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2"/>
      <c r="B3" s="52"/>
      <c r="C3" s="52"/>
      <c r="D3" s="52"/>
      <c r="E3" s="52"/>
      <c r="F3" s="52"/>
      <c r="G3" s="52"/>
      <c r="H3" s="52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3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862.3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15850.07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144555.72</v>
      </c>
      <c r="F13" s="26">
        <f>E14+E15+E16</f>
        <v>144555.97200000001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69639.347999999998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74916.623999999996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143648.23000000001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143648.23000000001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143648.23000000001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16757.559999999998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144555.72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376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4029.91</v>
      </c>
      <c r="F101" s="20"/>
      <c r="G101" s="46" t="s">
        <v>213</v>
      </c>
      <c r="H101" s="15"/>
    </row>
    <row r="103" spans="1:8" x14ac:dyDescent="0.25">
      <c r="A103" s="93" t="s">
        <v>331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13.969999999999999</v>
      </c>
      <c r="F131" s="73"/>
    </row>
  </sheetData>
  <sheetProtection password="9BFD" sheet="1" objects="1" scenarios="1"/>
  <mergeCells count="6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223</v>
      </c>
      <c r="F2" s="5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2"/>
      <c r="B3" s="52"/>
      <c r="C3" s="52"/>
      <c r="D3" s="52"/>
      <c r="E3" s="52"/>
      <c r="F3" s="52"/>
      <c r="G3" s="52"/>
      <c r="H3" s="52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3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859.6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23496.39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144103.67999999999</v>
      </c>
      <c r="F13" s="26">
        <f>E14+E15+E16</f>
        <v>144103.34399999998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69421.296000000002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74682.047999999995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146877.76999999999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146877.76999999999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146877.76999999999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2774.0899999999965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20722.300000000017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144103.67999999999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377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3264.79</v>
      </c>
      <c r="F101" s="20"/>
      <c r="G101" s="46" t="s">
        <v>213</v>
      </c>
      <c r="H101" s="15"/>
    </row>
    <row r="103" spans="1:8" x14ac:dyDescent="0.25">
      <c r="A103" s="93" t="s">
        <v>332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13.969999999999999</v>
      </c>
      <c r="F131" s="73"/>
    </row>
  </sheetData>
  <sheetProtection password="9BFD" sheet="1" objects="1" scenarios="1"/>
  <mergeCells count="6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224</v>
      </c>
      <c r="F2" s="5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2"/>
      <c r="B3" s="52"/>
      <c r="C3" s="52"/>
      <c r="D3" s="52"/>
      <c r="E3" s="52"/>
      <c r="F3" s="52"/>
      <c r="G3" s="52"/>
      <c r="H3" s="52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3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875.5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7">
        <v>27354.91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156985.92000000001</v>
      </c>
      <c r="F13" s="26">
        <f>E14+E15+E16</f>
        <v>156854.57999999999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80791.139999999985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76063.44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159656.39000000001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159656.39000000001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159656.39000000001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2670.4700000000012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24684.440000000002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156985.92000000001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378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24647.14</v>
      </c>
      <c r="F101" s="20"/>
      <c r="G101" s="46" t="s">
        <v>213</v>
      </c>
      <c r="H101" s="15"/>
    </row>
    <row r="103" spans="1:8" x14ac:dyDescent="0.25">
      <c r="A103" s="93" t="s">
        <v>333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106" sqref="E106:E132"/>
    </sheetView>
  </sheetViews>
  <sheetFormatPr defaultRowHeight="15" outlineLevelRow="1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229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5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877.4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14.43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38145.65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158501.06</v>
      </c>
      <c r="F13" s="26">
        <f>E14+E15+E16</f>
        <v>158458.44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82229.928</v>
      </c>
      <c r="F14" s="29">
        <v>6.26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76228.512000000002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171316.41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171316.41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171316.41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12815.350000000006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25330.299999999988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158501.06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1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379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35091.32</v>
      </c>
      <c r="F101" s="20"/>
      <c r="G101" s="46" t="s">
        <v>213</v>
      </c>
      <c r="H101" s="15"/>
    </row>
    <row r="103" spans="1:8" x14ac:dyDescent="0.25">
      <c r="A103" s="93" t="s">
        <v>334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E113+E118+E119+E120+E124+E126+E127</f>
        <v>6.26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customHeight="1" x14ac:dyDescent="0.25">
      <c r="A127" s="90" t="s">
        <v>289</v>
      </c>
      <c r="B127" s="90"/>
      <c r="C127" s="90"/>
      <c r="D127" s="90"/>
      <c r="E127" s="83">
        <v>0.12</v>
      </c>
      <c r="F127" s="73"/>
    </row>
    <row r="128" spans="1:7" ht="15.75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15.05</v>
      </c>
      <c r="F132" s="73"/>
    </row>
  </sheetData>
  <sheetProtection password="9BFD" sheet="1" objects="1" scenarios="1"/>
  <mergeCells count="63">
    <mergeCell ref="A103:E103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topLeftCell="A12" zoomScaleNormal="100" zoomScaleSheetLayoutView="100" workbookViewId="0">
      <selection activeCell="E16" sqref="E16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230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5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865.9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24836.41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145159.92000000001</v>
      </c>
      <c r="F13" s="26">
        <f>E14+E15+E16</f>
        <v>145159.476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69930.084000000003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75229.391999999993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136526.72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136526.72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136526.72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33469.610000000015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145159.92000000001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380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15309.32</v>
      </c>
      <c r="F101" s="20"/>
      <c r="G101" s="46" t="s">
        <v>213</v>
      </c>
      <c r="H101" s="15"/>
    </row>
    <row r="103" spans="1:8" x14ac:dyDescent="0.25">
      <c r="A103" s="93" t="s">
        <v>335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13.969999999999999</v>
      </c>
      <c r="F131" s="73"/>
    </row>
  </sheetData>
  <sheetProtection password="9BFD" sheet="1" objects="1" scenarios="1"/>
  <mergeCells count="6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231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5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878.6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44648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30461.54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147288.6</v>
      </c>
      <c r="F13" s="26">
        <f>E14+E15+E16</f>
        <v>147288.50400000002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70955.736000000004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76332.768000000011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139694.49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139694.49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139694.49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38055.650000000023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147288.6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381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0</v>
      </c>
      <c r="F101" s="20"/>
      <c r="G101" s="46" t="s">
        <v>213</v>
      </c>
      <c r="H101" s="15"/>
    </row>
    <row r="103" spans="1:8" x14ac:dyDescent="0.25">
      <c r="A103" s="93" t="s">
        <v>336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13.969999999999999</v>
      </c>
      <c r="F131" s="73"/>
    </row>
  </sheetData>
  <sheetProtection password="9BFD" sheet="1" objects="1" scenarios="1"/>
  <mergeCells count="6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235</v>
      </c>
      <c r="F2" s="5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6"/>
      <c r="B3" s="56"/>
      <c r="C3" s="56"/>
      <c r="D3" s="56"/>
      <c r="E3" s="56"/>
      <c r="F3" s="56"/>
      <c r="G3" s="56"/>
      <c r="H3" s="56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7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876.3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43730.55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145137.56</v>
      </c>
      <c r="F13" s="26">
        <f>E14+E15+E16</f>
        <v>146902.93199999997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70769.987999999983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76132.944000000003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139729.56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139729.56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139729.56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49138.549999999988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145137.56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382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31429.69</v>
      </c>
      <c r="F101" s="20"/>
      <c r="G101" s="46" t="s">
        <v>213</v>
      </c>
      <c r="H101" s="15"/>
    </row>
    <row r="103" spans="1:8" x14ac:dyDescent="0.25">
      <c r="A103" s="93" t="s">
        <v>337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13.969999999999999</v>
      </c>
      <c r="F131" s="73"/>
    </row>
  </sheetData>
  <sheetProtection password="9BFD" sheet="1" objects="1" scenarios="1"/>
  <mergeCells count="6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topLeftCell="A116" zoomScaleNormal="100" zoomScaleSheetLayoutView="100" workbookViewId="0">
      <selection activeCell="E2" sqref="E2"/>
    </sheetView>
  </sheetViews>
  <sheetFormatPr defaultRowHeight="15" outlineLevelRow="1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236</v>
      </c>
      <c r="F2" s="5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6"/>
      <c r="B3" s="56"/>
      <c r="C3" s="56"/>
      <c r="D3" s="56"/>
      <c r="E3" s="56"/>
      <c r="F3" s="56"/>
      <c r="G3" s="56"/>
      <c r="H3" s="56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7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877.3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14.43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7">
        <v>15236.66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158440.79999999999</v>
      </c>
      <c r="F13" s="26">
        <f>E14+E15+E16</f>
        <v>158440.38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82220.555999999997</v>
      </c>
      <c r="F14" s="29">
        <v>6.26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76219.823999999993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158367.06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158367.06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158367.06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15310.399999999994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158440.79999999999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1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383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0</v>
      </c>
      <c r="F101" s="20"/>
      <c r="G101" s="46" t="s">
        <v>213</v>
      </c>
      <c r="H101" s="15"/>
    </row>
    <row r="103" spans="1:8" x14ac:dyDescent="0.25">
      <c r="A103" s="93" t="s">
        <v>338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E113+E118+E119+E120+E124+E126+E127</f>
        <v>6.26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customHeight="1" x14ac:dyDescent="0.25">
      <c r="A127" s="90" t="s">
        <v>289</v>
      </c>
      <c r="B127" s="90"/>
      <c r="C127" s="90"/>
      <c r="D127" s="90"/>
      <c r="E127" s="83">
        <v>0.12</v>
      </c>
      <c r="F127" s="73"/>
    </row>
    <row r="128" spans="1:7" ht="15.75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15.05</v>
      </c>
      <c r="F132" s="73"/>
    </row>
  </sheetData>
  <sheetProtection password="9BFD" sheet="1" objects="1" scenarios="1"/>
  <mergeCells count="63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106" sqref="E106:E13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237</v>
      </c>
      <c r="F2" s="56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6"/>
      <c r="B3" s="56"/>
      <c r="C3" s="56"/>
      <c r="D3" s="56"/>
      <c r="E3" s="56"/>
      <c r="F3" s="56"/>
      <c r="G3" s="56"/>
      <c r="H3" s="56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7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886.1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20876.12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158754</v>
      </c>
      <c r="F13" s="26">
        <f>E14+E15+E16</f>
        <v>158753.67599999998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81769.30799999999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76984.368000000002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159075.65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159075.65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159075.65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321.64999999999418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20554.47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158754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384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25295.45</v>
      </c>
      <c r="F101" s="20"/>
      <c r="G101" s="46" t="s">
        <v>213</v>
      </c>
      <c r="H101" s="15"/>
    </row>
    <row r="103" spans="1:8" x14ac:dyDescent="0.25">
      <c r="A103" s="93" t="s">
        <v>339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activeCell="E2" sqref="E2"/>
    </sheetView>
  </sheetViews>
  <sheetFormatPr defaultRowHeight="15" outlineLevelRow="1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245</v>
      </c>
      <c r="F2" s="6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2"/>
      <c r="B3" s="62"/>
      <c r="C3" s="62"/>
      <c r="D3" s="62"/>
      <c r="E3" s="62"/>
      <c r="F3" s="62"/>
      <c r="G3" s="62"/>
      <c r="H3" s="62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3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677.8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13.51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7">
        <v>61971.57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114602.64</v>
      </c>
      <c r="F13" s="26">
        <f>E14+E15+E16</f>
        <v>114602.42399999998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55715.159999999989</v>
      </c>
      <c r="F14" s="28">
        <v>5.3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58887.263999999996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107730.2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107730.2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107730.2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68844.009999999995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114602.63999999998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1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385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41951.3</v>
      </c>
      <c r="F101" s="20"/>
      <c r="G101" s="46" t="s">
        <v>213</v>
      </c>
      <c r="H101" s="15"/>
    </row>
    <row r="103" spans="1:8" x14ac:dyDescent="0.25">
      <c r="A103" s="93" t="s">
        <v>340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customHeight="1" x14ac:dyDescent="0.25">
      <c r="A126" s="90" t="s">
        <v>289</v>
      </c>
      <c r="B126" s="90"/>
      <c r="C126" s="90"/>
      <c r="D126" s="90"/>
      <c r="E126" s="83">
        <v>0.12</v>
      </c>
      <c r="F126" s="73"/>
    </row>
    <row r="127" spans="1:7" ht="15.75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14.09</v>
      </c>
      <c r="F131" s="73"/>
    </row>
  </sheetData>
  <sheetProtection password="9BFD" sheet="1" objects="1" scenarios="1"/>
  <mergeCells count="6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14" sqref="E14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216</v>
      </c>
      <c r="F2" s="1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11"/>
      <c r="B3" s="11"/>
      <c r="C3" s="11"/>
      <c r="D3" s="11"/>
      <c r="E3" s="11"/>
      <c r="F3" s="11"/>
      <c r="G3" s="11"/>
      <c r="H3" s="11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13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1036.5999999999999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12.14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44413.98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185717.28</v>
      </c>
      <c r="F13" s="26">
        <f>E14+E15+E16</f>
        <v>173775.62399999998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83715.815999999992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90059.80799999999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186172.89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186172.89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186172.89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455.61000000001513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43958.369999999995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185717.28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353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7">
        <v>24863.4</v>
      </c>
      <c r="F101" s="20"/>
      <c r="G101" s="46" t="s">
        <v>213</v>
      </c>
      <c r="H101" s="15"/>
    </row>
    <row r="103" spans="1:8" x14ac:dyDescent="0.25">
      <c r="A103" s="93" t="s">
        <v>305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E113+E118+#REF!+E120+E124+E126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6.75" customHeight="1" x14ac:dyDescent="0.25">
      <c r="A119" s="90" t="s">
        <v>282</v>
      </c>
      <c r="B119" s="90"/>
      <c r="C119" s="90"/>
      <c r="D119" s="90"/>
      <c r="E119" s="80">
        <v>0.96</v>
      </c>
      <c r="F119" s="74"/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20:D120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32:D132"/>
    <mergeCell ref="A126:D126"/>
    <mergeCell ref="A127:D127"/>
    <mergeCell ref="A128:D128"/>
    <mergeCell ref="A129:D129"/>
    <mergeCell ref="A130:D130"/>
    <mergeCell ref="A131:D131"/>
    <mergeCell ref="A121:D121"/>
    <mergeCell ref="A122:D122"/>
    <mergeCell ref="A123:D123"/>
    <mergeCell ref="A124:D124"/>
    <mergeCell ref="A125:D125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246</v>
      </c>
      <c r="F2" s="6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2"/>
      <c r="B3" s="62"/>
      <c r="C3" s="62"/>
      <c r="D3" s="62"/>
      <c r="E3" s="62"/>
      <c r="F3" s="62"/>
      <c r="G3" s="62"/>
      <c r="H3" s="62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3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2839.7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52902.92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476047.2</v>
      </c>
      <c r="F13" s="26">
        <f>E14+E15+E16</f>
        <v>476047.30799999996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229334.17199999996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246713.136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476108.16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476108.16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476108.16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60.959999999962747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52841.960000000021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476047.19999999995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386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10592.83</v>
      </c>
      <c r="F101" s="20"/>
      <c r="G101" s="46" t="s">
        <v>213</v>
      </c>
      <c r="H101" s="15"/>
    </row>
    <row r="103" spans="1:8" x14ac:dyDescent="0.25">
      <c r="A103" s="93" t="s">
        <v>341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13.969999999999999</v>
      </c>
      <c r="F131" s="73"/>
    </row>
  </sheetData>
  <sheetProtection password="9BFD" sheet="1" objects="1" scenarios="1"/>
  <mergeCells count="6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sqref="A1:H1"/>
    </sheetView>
  </sheetViews>
  <sheetFormatPr defaultRowHeight="15" outlineLevelRow="1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247</v>
      </c>
      <c r="F2" s="62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2"/>
      <c r="B3" s="62"/>
      <c r="C3" s="62"/>
      <c r="D3" s="62"/>
      <c r="E3" s="62"/>
      <c r="F3" s="62"/>
      <c r="G3" s="62"/>
      <c r="H3" s="62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3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2845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42785.29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509710.68</v>
      </c>
      <c r="F13" s="26">
        <f>E14+E15+E16</f>
        <v>509710.19999999995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262536.59999999998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247173.59999999998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508369.23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508369.23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508369.23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44126.739999999991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509710.68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1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collapsed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>
        <v>0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0</v>
      </c>
      <c r="F101" s="20"/>
      <c r="G101" s="46" t="s">
        <v>213</v>
      </c>
      <c r="H101" s="15"/>
    </row>
    <row r="103" spans="1:8" x14ac:dyDescent="0.25">
      <c r="A103" s="93" t="s">
        <v>342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3"/>
  <sheetViews>
    <sheetView view="pageBreakPreview" zoomScaleNormal="100" zoomScaleSheetLayoutView="100" workbookViewId="0">
      <selection activeCell="E106" sqref="E106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outlineLevel="1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outlineLevel="1" x14ac:dyDescent="0.25">
      <c r="A2" s="125" t="s">
        <v>49</v>
      </c>
      <c r="B2" s="125"/>
      <c r="C2" s="9"/>
      <c r="D2" s="9"/>
      <c r="E2" s="9" t="s">
        <v>232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outlineLevel="1" thickBot="1" x14ac:dyDescent="0.3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15" outlineLevel="1" x14ac:dyDescent="0.25">
      <c r="A4" s="126" t="s">
        <v>50</v>
      </c>
      <c r="B4" s="127"/>
      <c r="C4" s="127"/>
      <c r="D4" s="127"/>
      <c r="E4" s="127"/>
      <c r="F4" s="55" t="s">
        <v>51</v>
      </c>
      <c r="G4" s="128" t="s">
        <v>52</v>
      </c>
      <c r="H4" s="129"/>
    </row>
    <row r="5" spans="1:15" s="18" customFormat="1" ht="30" outlineLevel="1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6963.2</v>
      </c>
      <c r="G5" s="5" t="s">
        <v>58</v>
      </c>
      <c r="H5" s="17" t="s">
        <v>59</v>
      </c>
    </row>
    <row r="6" spans="1:15" s="18" customFormat="1" ht="30" outlineLevel="1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13.96</v>
      </c>
      <c r="G6" s="23" t="s">
        <v>63</v>
      </c>
      <c r="H6" s="24"/>
    </row>
    <row r="7" spans="1:15" s="18" customFormat="1" ht="30" outlineLevel="1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outlineLevel="1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outlineLevel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2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2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outlineLevel="1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7">
        <v>142416.04</v>
      </c>
      <c r="F12" s="20"/>
      <c r="G12" s="23" t="s">
        <v>75</v>
      </c>
      <c r="H12" s="24"/>
    </row>
    <row r="13" spans="1:15" s="18" customFormat="1" ht="75" outlineLevel="1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1216732.92</v>
      </c>
      <c r="F13" s="26">
        <f>E14+E15+E16</f>
        <v>1166475.264</v>
      </c>
      <c r="G13" s="23" t="s">
        <v>78</v>
      </c>
      <c r="H13" s="24"/>
    </row>
    <row r="14" spans="1:15" s="18" customFormat="1" ht="45" outlineLevel="1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585744.38399999996</v>
      </c>
      <c r="F14" s="28">
        <v>5.53</v>
      </c>
      <c r="G14" s="23" t="s">
        <v>81</v>
      </c>
      <c r="H14" s="24"/>
    </row>
    <row r="15" spans="1:15" s="18" customFormat="1" ht="45" outlineLevel="1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1.48</v>
      </c>
      <c r="G15" s="23" t="s">
        <v>84</v>
      </c>
      <c r="H15" s="24"/>
    </row>
    <row r="16" spans="1:15" s="18" customFormat="1" ht="45" outlineLevel="1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580730.88</v>
      </c>
      <c r="F16" s="29">
        <v>6.95</v>
      </c>
      <c r="G16" s="23" t="s">
        <v>87</v>
      </c>
      <c r="H16" s="24"/>
    </row>
    <row r="17" spans="1:8" s="18" customFormat="1" ht="30" outlineLevel="1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1203848.24</v>
      </c>
      <c r="F17" s="20"/>
      <c r="G17" s="23" t="s">
        <v>90</v>
      </c>
      <c r="H17" s="24"/>
    </row>
    <row r="18" spans="1:8" s="18" customFormat="1" ht="60" outlineLevel="1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1203848.24</v>
      </c>
      <c r="F18" s="20"/>
      <c r="G18" s="23" t="s">
        <v>93</v>
      </c>
      <c r="H18" s="24"/>
    </row>
    <row r="19" spans="1:8" s="18" customFormat="1" ht="75" outlineLevel="1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outlineLevel="1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outlineLevel="1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outlineLevel="1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outlineLevel="1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1203848.24</v>
      </c>
      <c r="F23" s="20"/>
      <c r="G23" s="23" t="s">
        <v>107</v>
      </c>
      <c r="H23" s="24"/>
    </row>
    <row r="24" spans="1:8" ht="45" outlineLevel="1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outlineLevel="1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outlineLevel="1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155300.71999999997</v>
      </c>
      <c r="F26" s="20"/>
      <c r="G26" s="23" t="s">
        <v>113</v>
      </c>
      <c r="H26" s="30"/>
    </row>
    <row r="27" spans="1:8" outlineLevel="1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outlineLevel="1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outlineLevel="1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outlineLevel="1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outlineLevel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1216732.92</v>
      </c>
      <c r="F32" s="20">
        <v>12</v>
      </c>
      <c r="G32" s="23" t="s">
        <v>122</v>
      </c>
      <c r="H32" s="32"/>
    </row>
    <row r="33" spans="1:17" ht="31.5" customHeight="1" outlineLevel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outlineLevel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outlineLevel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outlineLevel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outlineLevel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outlineLevel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outlineLevel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outlineLevel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outlineLevel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outlineLevel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outlineLevel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outlineLevel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outlineLevel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outlineLevel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outlineLevel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outlineLevel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outlineLevel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outlineLevel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outlineLevel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2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outlineLevel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outlineLevel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outlineLevel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outlineLevel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outlineLevel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outlineLevel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2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2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2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2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2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2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2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2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2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2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2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2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2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2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2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2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2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2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2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2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2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2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2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2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2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2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2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2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2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2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2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2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2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10" ht="45" hidden="1" outlineLevel="2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10" outlineLevel="1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10" ht="48" customHeight="1" outlineLevel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10" ht="30" outlineLevel="1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387</v>
      </c>
      <c r="F100" s="20"/>
      <c r="G100" s="46" t="s">
        <v>211</v>
      </c>
      <c r="H100" s="15"/>
    </row>
    <row r="101" spans="1:10" ht="75" outlineLevel="1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29808.28</v>
      </c>
      <c r="F101" s="20"/>
      <c r="G101" s="46" t="s">
        <v>213</v>
      </c>
      <c r="H101" s="15"/>
    </row>
    <row r="102" spans="1:10" outlineLevel="1" x14ac:dyDescent="0.25"/>
    <row r="103" spans="1:10" x14ac:dyDescent="0.25">
      <c r="A103" s="93" t="s">
        <v>343</v>
      </c>
      <c r="B103" s="93"/>
      <c r="C103" s="93"/>
      <c r="D103" s="93"/>
      <c r="E103" s="93"/>
    </row>
    <row r="104" spans="1:10" ht="18.75" x14ac:dyDescent="0.25">
      <c r="A104" s="94" t="s">
        <v>263</v>
      </c>
      <c r="B104" s="94"/>
      <c r="C104" s="94"/>
      <c r="D104" s="94"/>
      <c r="E104" s="91" t="s">
        <v>264</v>
      </c>
    </row>
    <row r="105" spans="1:10" ht="78" customHeight="1" x14ac:dyDescent="0.25">
      <c r="A105" s="95" t="s">
        <v>265</v>
      </c>
      <c r="B105" s="95"/>
      <c r="C105" s="95"/>
      <c r="D105" s="95"/>
      <c r="E105" s="92"/>
      <c r="I105" s="141">
        <v>4.2999999999999997E-2</v>
      </c>
    </row>
    <row r="106" spans="1:10" ht="48" customHeight="1" x14ac:dyDescent="0.25">
      <c r="A106" s="96" t="s">
        <v>270</v>
      </c>
      <c r="B106" s="96"/>
      <c r="C106" s="96"/>
      <c r="D106" s="96"/>
      <c r="E106" s="80">
        <v>0.01</v>
      </c>
      <c r="J106">
        <v>0.01</v>
      </c>
    </row>
    <row r="107" spans="1:10" ht="48" customHeight="1" x14ac:dyDescent="0.25">
      <c r="A107" s="90" t="s">
        <v>271</v>
      </c>
      <c r="B107" s="90"/>
      <c r="C107" s="90"/>
      <c r="D107" s="90"/>
      <c r="E107" s="80">
        <v>0.01</v>
      </c>
      <c r="J107">
        <v>0.01</v>
      </c>
    </row>
    <row r="108" spans="1:10" ht="48" customHeight="1" x14ac:dyDescent="0.25">
      <c r="A108" s="90" t="s">
        <v>272</v>
      </c>
      <c r="B108" s="90"/>
      <c r="C108" s="90"/>
      <c r="D108" s="90"/>
      <c r="E108" s="80">
        <v>0.01</v>
      </c>
      <c r="J108">
        <v>0.01</v>
      </c>
    </row>
    <row r="109" spans="1:10" ht="19.5" customHeight="1" x14ac:dyDescent="0.25">
      <c r="A109" s="90" t="s">
        <v>273</v>
      </c>
      <c r="B109" s="90"/>
      <c r="C109" s="90"/>
      <c r="D109" s="90"/>
      <c r="E109" s="80">
        <v>0.17</v>
      </c>
      <c r="J109">
        <v>0.17</v>
      </c>
    </row>
    <row r="110" spans="1:10" ht="48" customHeight="1" x14ac:dyDescent="0.25">
      <c r="A110" s="90" t="s">
        <v>274</v>
      </c>
      <c r="B110" s="90"/>
      <c r="C110" s="90"/>
      <c r="D110" s="90"/>
      <c r="E110" s="81">
        <v>0.01</v>
      </c>
      <c r="J110">
        <v>0.01</v>
      </c>
    </row>
    <row r="111" spans="1:10" ht="48" customHeight="1" x14ac:dyDescent="0.25">
      <c r="A111" s="120" t="s">
        <v>275</v>
      </c>
      <c r="B111" s="120"/>
      <c r="C111" s="120"/>
      <c r="D111" s="120"/>
      <c r="E111" s="80">
        <v>0.49</v>
      </c>
      <c r="J111">
        <v>0.49</v>
      </c>
    </row>
    <row r="112" spans="1:10" ht="48" customHeight="1" x14ac:dyDescent="0.25">
      <c r="A112" s="90" t="s">
        <v>276</v>
      </c>
      <c r="B112" s="90"/>
      <c r="C112" s="90"/>
      <c r="D112" s="90"/>
      <c r="E112" s="80">
        <v>0.03</v>
      </c>
      <c r="J112">
        <v>0.03</v>
      </c>
    </row>
    <row r="113" spans="1:10" ht="36" customHeight="1" x14ac:dyDescent="0.25">
      <c r="A113" s="90" t="s">
        <v>277</v>
      </c>
      <c r="B113" s="90"/>
      <c r="C113" s="90"/>
      <c r="D113" s="90"/>
      <c r="E113" s="80">
        <v>0.08</v>
      </c>
      <c r="J113">
        <v>0.08</v>
      </c>
    </row>
    <row r="114" spans="1:10" ht="63.75" customHeight="1" x14ac:dyDescent="0.25">
      <c r="A114" s="95" t="s">
        <v>266</v>
      </c>
      <c r="B114" s="95"/>
      <c r="C114" s="95"/>
      <c r="D114" s="95"/>
      <c r="E114" s="82"/>
    </row>
    <row r="115" spans="1:10" ht="34.5" customHeight="1" x14ac:dyDescent="0.25">
      <c r="A115" s="97" t="s">
        <v>278</v>
      </c>
      <c r="B115" s="98"/>
      <c r="C115" s="98"/>
      <c r="D115" s="99"/>
      <c r="E115" s="80">
        <v>0.15</v>
      </c>
      <c r="J115">
        <v>0.15</v>
      </c>
    </row>
    <row r="116" spans="1:10" ht="34.5" customHeight="1" x14ac:dyDescent="0.25">
      <c r="A116" s="97" t="s">
        <v>279</v>
      </c>
      <c r="B116" s="98"/>
      <c r="C116" s="98"/>
      <c r="D116" s="99"/>
      <c r="E116" s="80">
        <v>0.17</v>
      </c>
      <c r="J116">
        <v>0.17</v>
      </c>
    </row>
    <row r="117" spans="1:10" ht="34.5" customHeight="1" x14ac:dyDescent="0.25">
      <c r="A117" s="90" t="s">
        <v>280</v>
      </c>
      <c r="B117" s="90"/>
      <c r="C117" s="90"/>
      <c r="D117" s="90"/>
      <c r="E117" s="80">
        <v>0.17</v>
      </c>
      <c r="J117">
        <v>0.17</v>
      </c>
    </row>
    <row r="118" spans="1:10" ht="48" customHeight="1" x14ac:dyDescent="0.25">
      <c r="A118" s="90" t="s">
        <v>281</v>
      </c>
      <c r="B118" s="90"/>
      <c r="C118" s="90"/>
      <c r="D118" s="90"/>
      <c r="E118" s="80">
        <f>0.08+0.01</f>
        <v>0.09</v>
      </c>
      <c r="J118">
        <v>0.08</v>
      </c>
    </row>
    <row r="119" spans="1:10" ht="37.5" customHeight="1" x14ac:dyDescent="0.25">
      <c r="A119" s="90" t="s">
        <v>282</v>
      </c>
      <c r="B119" s="90"/>
      <c r="C119" s="90"/>
      <c r="D119" s="90"/>
      <c r="E119" s="80">
        <v>0.59</v>
      </c>
      <c r="J119">
        <v>0.59</v>
      </c>
    </row>
    <row r="120" spans="1:10" ht="48" customHeight="1" x14ac:dyDescent="0.25">
      <c r="A120" s="90" t="s">
        <v>283</v>
      </c>
      <c r="B120" s="90"/>
      <c r="C120" s="90"/>
      <c r="D120" s="90"/>
      <c r="E120" s="80">
        <f>0.08+0.01</f>
        <v>0.09</v>
      </c>
      <c r="J120">
        <v>0.08</v>
      </c>
    </row>
    <row r="121" spans="1:10" ht="23.25" customHeight="1" x14ac:dyDescent="0.25">
      <c r="A121" s="90" t="s">
        <v>284</v>
      </c>
      <c r="B121" s="90"/>
      <c r="C121" s="90"/>
      <c r="D121" s="90"/>
      <c r="E121" s="83">
        <v>0.03</v>
      </c>
      <c r="J121">
        <v>0.03</v>
      </c>
    </row>
    <row r="122" spans="1:10" ht="34.5" customHeight="1" x14ac:dyDescent="0.25">
      <c r="A122" s="90" t="s">
        <v>285</v>
      </c>
      <c r="B122" s="90"/>
      <c r="C122" s="90"/>
      <c r="D122" s="90"/>
      <c r="E122" s="83">
        <v>0.2</v>
      </c>
      <c r="J122">
        <v>0.2</v>
      </c>
    </row>
    <row r="123" spans="1:10" ht="24.75" customHeight="1" x14ac:dyDescent="0.25">
      <c r="A123" s="90" t="s">
        <v>286</v>
      </c>
      <c r="B123" s="90"/>
      <c r="C123" s="90"/>
      <c r="D123" s="90"/>
      <c r="E123" s="83">
        <v>0.1</v>
      </c>
      <c r="J123">
        <v>0.1</v>
      </c>
    </row>
    <row r="124" spans="1:10" ht="23.25" customHeight="1" x14ac:dyDescent="0.25">
      <c r="A124" s="90" t="s">
        <v>287</v>
      </c>
      <c r="B124" s="90"/>
      <c r="C124" s="90"/>
      <c r="D124" s="90"/>
      <c r="E124" s="83">
        <v>3.62</v>
      </c>
      <c r="J124">
        <v>3.62</v>
      </c>
    </row>
    <row r="125" spans="1:10" ht="35.25" customHeight="1" x14ac:dyDescent="0.25">
      <c r="A125" s="95" t="s">
        <v>267</v>
      </c>
      <c r="B125" s="95"/>
      <c r="C125" s="95"/>
      <c r="D125" s="95"/>
      <c r="E125" s="84"/>
    </row>
    <row r="126" spans="1:10" ht="21.75" customHeight="1" x14ac:dyDescent="0.25">
      <c r="A126" s="90" t="s">
        <v>288</v>
      </c>
      <c r="B126" s="90"/>
      <c r="C126" s="90"/>
      <c r="D126" s="90"/>
      <c r="E126" s="83">
        <v>1.3</v>
      </c>
      <c r="J126">
        <v>1.3</v>
      </c>
    </row>
    <row r="127" spans="1:10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</row>
    <row r="128" spans="1:10" ht="15.75" collapsed="1" x14ac:dyDescent="0.25">
      <c r="A128" s="100" t="s">
        <v>268</v>
      </c>
      <c r="B128" s="101"/>
      <c r="C128" s="101"/>
      <c r="D128" s="102"/>
      <c r="E128" s="85"/>
    </row>
    <row r="129" spans="1:10" x14ac:dyDescent="0.25">
      <c r="A129" s="97" t="s">
        <v>290</v>
      </c>
      <c r="B129" s="98"/>
      <c r="C129" s="98"/>
      <c r="D129" s="99"/>
      <c r="E129" s="86">
        <v>2.98</v>
      </c>
      <c r="J129">
        <v>2.98</v>
      </c>
    </row>
    <row r="130" spans="1:10" x14ac:dyDescent="0.25">
      <c r="A130" s="97" t="s">
        <v>291</v>
      </c>
      <c r="B130" s="98"/>
      <c r="C130" s="98"/>
      <c r="D130" s="99"/>
      <c r="E130" s="86">
        <v>0.81</v>
      </c>
      <c r="J130">
        <v>0.81</v>
      </c>
    </row>
    <row r="131" spans="1:10" x14ac:dyDescent="0.25">
      <c r="A131" s="97" t="s">
        <v>292</v>
      </c>
      <c r="B131" s="98"/>
      <c r="C131" s="98"/>
      <c r="D131" s="99"/>
      <c r="E131" s="87">
        <v>3.45</v>
      </c>
      <c r="J131">
        <v>3.45</v>
      </c>
    </row>
    <row r="132" spans="1:10" ht="15.75" x14ac:dyDescent="0.25">
      <c r="A132" s="103" t="s">
        <v>269</v>
      </c>
      <c r="B132" s="103"/>
      <c r="C132" s="103"/>
      <c r="D132" s="103"/>
      <c r="E132" s="88">
        <f>SUM(E106:E131)</f>
        <v>14.559999999999999</v>
      </c>
      <c r="J132">
        <f>SUM(J106:J131)</f>
        <v>14.54</v>
      </c>
    </row>
    <row r="133" spans="1:10" x14ac:dyDescent="0.25">
      <c r="A133" s="137" t="s">
        <v>293</v>
      </c>
      <c r="B133" s="138"/>
      <c r="C133" s="139"/>
      <c r="D133" s="138"/>
      <c r="E133" s="140">
        <f>13.96+13.96*I105</f>
        <v>14.560280000000001</v>
      </c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sqref="A1:H1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250</v>
      </c>
      <c r="F2" s="6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4"/>
      <c r="B3" s="64"/>
      <c r="C3" s="64"/>
      <c r="D3" s="64"/>
      <c r="E3" s="64"/>
      <c r="F3" s="64"/>
      <c r="G3" s="64"/>
      <c r="H3" s="64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5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2837.3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91749.56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508330.56</v>
      </c>
      <c r="F13" s="26">
        <f>E14+E15+E16</f>
        <v>508330.66800000006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261826.04399999999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246504.62400000004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490181.51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490181.51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490181.51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109898.60999999999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508330.55999999994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388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35937.24</v>
      </c>
      <c r="F101" s="20"/>
      <c r="G101" s="46" t="s">
        <v>213</v>
      </c>
      <c r="H101" s="15"/>
    </row>
    <row r="103" spans="1:8" x14ac:dyDescent="0.25">
      <c r="A103" s="93" t="s">
        <v>344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1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233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5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3526.8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13.94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7">
        <v>107831.46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615718.69999999995</v>
      </c>
      <c r="F13" s="26">
        <f>E14+E15+E16</f>
        <v>615356.06400000001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308947.68</v>
      </c>
      <c r="F14" s="28">
        <v>5.75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306408.38400000002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612597.46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612597.46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612597.46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110952.69999999995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615718.69999999995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1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389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62331.99</v>
      </c>
      <c r="F101" s="20"/>
      <c r="G101" s="46" t="s">
        <v>213</v>
      </c>
      <c r="H101" s="15"/>
    </row>
    <row r="103" spans="1:8" x14ac:dyDescent="0.25">
      <c r="A103" s="93" t="s">
        <v>345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5.75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0.56999999999999995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14.54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238</v>
      </c>
      <c r="F2" s="58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8"/>
      <c r="B3" s="58"/>
      <c r="C3" s="58"/>
      <c r="D3" s="58"/>
      <c r="E3" s="58"/>
      <c r="F3" s="58"/>
      <c r="G3" s="58"/>
      <c r="H3" s="58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9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4978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95169.5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891859.8</v>
      </c>
      <c r="F13" s="26">
        <f>E14+E15+E16</f>
        <v>891858.48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459369.83999999997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432488.64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893697.34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893697.34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893697.34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1837.5399999999208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93331.960000000079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891859.8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390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8176.46</v>
      </c>
      <c r="F101" s="20"/>
      <c r="G101" s="46" t="s">
        <v>213</v>
      </c>
      <c r="H101" s="15"/>
    </row>
    <row r="103" spans="1:8" x14ac:dyDescent="0.25">
      <c r="A103" s="93" t="s">
        <v>346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239</v>
      </c>
      <c r="F2" s="58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8"/>
      <c r="B3" s="58"/>
      <c r="C3" s="58"/>
      <c r="D3" s="58"/>
      <c r="E3" s="58"/>
      <c r="F3" s="58"/>
      <c r="G3" s="58"/>
      <c r="H3" s="58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9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2788.1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59364.9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499516.2</v>
      </c>
      <c r="F13" s="26">
        <f>E14+E15+E16</f>
        <v>499515.99599999998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257285.86799999996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242230.12800000003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498323.58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498323.58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498323.58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60557.51999999996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499516.19999999995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391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12936.18</v>
      </c>
      <c r="F101" s="20"/>
      <c r="G101" s="46" t="s">
        <v>213</v>
      </c>
      <c r="H101" s="15"/>
    </row>
    <row r="103" spans="1:8" x14ac:dyDescent="0.25">
      <c r="A103" s="93" t="s">
        <v>347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240</v>
      </c>
      <c r="F2" s="58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8"/>
      <c r="B3" s="58"/>
      <c r="C3" s="58"/>
      <c r="D3" s="58"/>
      <c r="E3" s="58"/>
      <c r="F3" s="58"/>
      <c r="G3" s="58"/>
      <c r="H3" s="58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9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2814.1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48270.18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504173.76</v>
      </c>
      <c r="F13" s="26">
        <f>E14+E15+E16</f>
        <v>504174.15599999996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259685.14799999996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244489.00799999997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502376.76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502376.76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502376.76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50067.180000000051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504173.76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392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15999.86</v>
      </c>
      <c r="F101" s="20"/>
      <c r="G101" s="46" t="s">
        <v>213</v>
      </c>
      <c r="H101" s="15"/>
    </row>
    <row r="103" spans="1:8" x14ac:dyDescent="0.25">
      <c r="A103" s="93" t="s">
        <v>348</v>
      </c>
      <c r="B103" s="93"/>
      <c r="C103" s="93"/>
      <c r="D103" s="93"/>
      <c r="E103" s="93"/>
    </row>
    <row r="104" spans="1:8" ht="18.75" x14ac:dyDescent="0.25">
      <c r="A104" s="94">
        <v>2814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sqref="A1:H1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241</v>
      </c>
      <c r="F2" s="58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8"/>
      <c r="B3" s="58"/>
      <c r="C3" s="58"/>
      <c r="D3" s="58"/>
      <c r="E3" s="58"/>
      <c r="F3" s="58"/>
      <c r="G3" s="58"/>
      <c r="H3" s="58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9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4273.8999999999996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13.39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104864.25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716476.56</v>
      </c>
      <c r="F13" s="26">
        <f>E14+E15+E16</f>
        <v>716476.5959999999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345160.16399999993</v>
      </c>
      <c r="F14" s="28">
        <v>5.18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371316.43200000003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702003.23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702003.23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702003.23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119337.58000000007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716476.56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393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7">
        <v>25435.27</v>
      </c>
      <c r="F101" s="20"/>
      <c r="G101" s="46" t="s">
        <v>213</v>
      </c>
      <c r="H101" s="15"/>
    </row>
    <row r="103" spans="1:8" x14ac:dyDescent="0.25">
      <c r="A103" s="93" t="s">
        <v>349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E106+E107+E108+E109+E110+E111+E112+E115+E116+E117+E120+E121+E122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 t="e">
        <f>E113+E118+#REF!+E119+E123+E125</f>
        <v>#REF!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48" customHeight="1" x14ac:dyDescent="0.25">
      <c r="A119" s="90" t="s">
        <v>297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298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299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300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301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SUM(E106:E130)</f>
        <v>13.969999999999999</v>
      </c>
      <c r="F131" s="73"/>
    </row>
  </sheetData>
  <sheetProtection password="9BFD" sheet="1" objects="1" scenarios="1"/>
  <mergeCells count="6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sqref="A1:H1"/>
    </sheetView>
  </sheetViews>
  <sheetFormatPr defaultRowHeight="15" outlineLevelRow="1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251</v>
      </c>
      <c r="F2" s="6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64"/>
      <c r="B3" s="64"/>
      <c r="C3" s="64"/>
      <c r="D3" s="64"/>
      <c r="E3" s="64"/>
      <c r="F3" s="64"/>
      <c r="G3" s="64"/>
      <c r="H3" s="64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65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3132.2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13.51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143906.63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565677</v>
      </c>
      <c r="F13" s="26">
        <f>E14+E15+E16</f>
        <v>565675.32000000007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293549.78399999999</v>
      </c>
      <c r="F14" s="28">
        <v>6.26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272125.53600000002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603442.23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603442.23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603442.23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37765.229999999981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106141.40000000002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565677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1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394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58212.72</v>
      </c>
      <c r="F101" s="20"/>
      <c r="G101" s="46" t="s">
        <v>213</v>
      </c>
      <c r="H101" s="15"/>
    </row>
    <row r="103" spans="1:8" x14ac:dyDescent="0.25">
      <c r="A103" s="93" t="s">
        <v>350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E113+E118+E119+E120+E124+E126+E127</f>
        <v>6.26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customHeight="1" x14ac:dyDescent="0.25">
      <c r="A127" s="90" t="s">
        <v>289</v>
      </c>
      <c r="B127" s="90"/>
      <c r="C127" s="90"/>
      <c r="D127" s="90"/>
      <c r="E127" s="83">
        <v>0.12</v>
      </c>
      <c r="F127" s="73"/>
    </row>
    <row r="128" spans="1:7" ht="15.75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15.05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ht="15" customHeight="1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ht="15" customHeight="1" x14ac:dyDescent="0.25">
      <c r="A2" s="125" t="s">
        <v>49</v>
      </c>
      <c r="B2" s="125"/>
      <c r="C2" s="9"/>
      <c r="D2" s="9"/>
      <c r="E2" s="9" t="s">
        <v>226</v>
      </c>
      <c r="F2" s="52"/>
      <c r="G2" s="9"/>
      <c r="H2" s="9"/>
      <c r="I2" s="9"/>
      <c r="J2" s="10"/>
      <c r="K2" s="10"/>
      <c r="L2" s="10"/>
      <c r="M2" s="10"/>
      <c r="N2" s="10"/>
      <c r="O2" s="10"/>
    </row>
    <row r="3" spans="1:15" ht="15.75" customHeight="1" thickBot="1" x14ac:dyDescent="0.3">
      <c r="A3" s="52"/>
      <c r="B3" s="52"/>
      <c r="C3" s="52"/>
      <c r="D3" s="52"/>
      <c r="E3" s="52"/>
      <c r="F3" s="52"/>
      <c r="G3" s="52"/>
      <c r="H3" s="52"/>
      <c r="I3" s="9"/>
      <c r="J3" s="10"/>
      <c r="K3" s="10"/>
      <c r="L3" s="10"/>
      <c r="M3" s="10"/>
      <c r="N3" s="10"/>
      <c r="O3" s="10"/>
    </row>
    <row r="4" spans="1:15" ht="15" customHeight="1" x14ac:dyDescent="0.25">
      <c r="A4" s="126" t="s">
        <v>50</v>
      </c>
      <c r="B4" s="127"/>
      <c r="C4" s="127"/>
      <c r="D4" s="127"/>
      <c r="E4" s="127"/>
      <c r="F4" s="53" t="s">
        <v>51</v>
      </c>
      <c r="G4" s="128" t="s">
        <v>52</v>
      </c>
      <c r="H4" s="129"/>
    </row>
    <row r="5" spans="1:15" s="18" customFormat="1" ht="30" customHeight="1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4115</v>
      </c>
      <c r="G5" s="5" t="s">
        <v>58</v>
      </c>
      <c r="H5" s="17" t="s">
        <v>59</v>
      </c>
    </row>
    <row r="6" spans="1:15" s="18" customFormat="1" ht="30" customHeight="1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customHeight="1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customHeight="1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ht="15" customHeigh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customHeight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customHeight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ustomHeight="1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121661.05</v>
      </c>
      <c r="F12" s="20"/>
      <c r="G12" s="23" t="s">
        <v>75</v>
      </c>
      <c r="H12" s="24"/>
    </row>
    <row r="13" spans="1:15" s="18" customFormat="1" ht="75" customHeight="1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737244.35</v>
      </c>
      <c r="F13" s="26">
        <f>E14+E15+E16</f>
        <v>737243.39999999991</v>
      </c>
      <c r="G13" s="23" t="s">
        <v>78</v>
      </c>
      <c r="H13" s="24"/>
    </row>
    <row r="14" spans="1:15" s="18" customFormat="1" ht="45" customHeight="1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379732.19999999995</v>
      </c>
      <c r="F14" s="28">
        <v>6.14</v>
      </c>
      <c r="G14" s="23" t="s">
        <v>81</v>
      </c>
      <c r="H14" s="24"/>
    </row>
    <row r="15" spans="1:15" s="18" customFormat="1" ht="45" customHeight="1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customHeight="1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357511.2</v>
      </c>
      <c r="F16" s="29">
        <v>7.24</v>
      </c>
      <c r="G16" s="23" t="s">
        <v>87</v>
      </c>
      <c r="H16" s="24"/>
    </row>
    <row r="17" spans="1:8" s="18" customFormat="1" ht="30" customHeight="1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725468</v>
      </c>
      <c r="F17" s="20"/>
      <c r="G17" s="23" t="s">
        <v>90</v>
      </c>
      <c r="H17" s="24"/>
    </row>
    <row r="18" spans="1:8" s="18" customFormat="1" ht="60" customHeight="1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725468</v>
      </c>
      <c r="F18" s="20"/>
      <c r="G18" s="23" t="s">
        <v>93</v>
      </c>
      <c r="H18" s="24"/>
    </row>
    <row r="19" spans="1:8" s="18" customFormat="1" ht="75" customHeight="1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customHeight="1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customHeight="1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customHeight="1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customHeight="1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725468</v>
      </c>
      <c r="F23" s="20"/>
      <c r="G23" s="23" t="s">
        <v>107</v>
      </c>
      <c r="H23" s="24"/>
    </row>
    <row r="24" spans="1:8" ht="45" customHeight="1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customHeight="1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customHeight="1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133437.40000000002</v>
      </c>
      <c r="F26" s="20"/>
      <c r="G26" s="23" t="s">
        <v>113</v>
      </c>
      <c r="H26" s="30"/>
    </row>
    <row r="27" spans="1:8" ht="15" customHeight="1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customHeight="1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customHeight="1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customHeight="1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customHeight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ustomHeight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737244.35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collapsed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t="15" hidden="1" customHeight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customHeight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customHeight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customHeight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customHeight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t="15" hidden="1" customHeight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customHeight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customHeight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customHeight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customHeight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customHeight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customHeight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t="15" hidden="1" customHeight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customHeight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t="15" hidden="1" customHeight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customHeight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customHeight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customHeight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customHeight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customHeight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customHeight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customHeight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customHeight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t="15" hidden="1" customHeight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customHeight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customHeight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customHeight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customHeight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ht="15" customHeight="1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customHeight="1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354</v>
      </c>
      <c r="F100" s="20"/>
      <c r="G100" s="46" t="s">
        <v>211</v>
      </c>
      <c r="H100" s="15"/>
    </row>
    <row r="101" spans="1:8" ht="75" customHeight="1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28726.61</v>
      </c>
      <c r="F101" s="20"/>
      <c r="G101" s="46" t="s">
        <v>213</v>
      </c>
      <c r="H101" s="15"/>
    </row>
    <row r="102" spans="1:8" ht="15" customHeight="1" x14ac:dyDescent="0.25"/>
    <row r="103" spans="1:8" x14ac:dyDescent="0.25">
      <c r="A103" s="93" t="s">
        <v>306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258</v>
      </c>
      <c r="F2" s="7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70"/>
      <c r="B3" s="70"/>
      <c r="C3" s="70"/>
      <c r="D3" s="70"/>
      <c r="E3" s="70"/>
      <c r="F3" s="70"/>
      <c r="G3" s="70"/>
      <c r="H3" s="7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7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1395.9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46718.82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250089.72</v>
      </c>
      <c r="F13" s="26">
        <f>E14+E15+E16</f>
        <v>250089.44400000002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128813.652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121275.79200000002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241293.41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241293.41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241293.41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55515.129999999976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250089.72000000003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355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2597.92</v>
      </c>
      <c r="F101" s="20"/>
      <c r="G101" s="46" t="s">
        <v>213</v>
      </c>
      <c r="H101" s="15"/>
    </row>
    <row r="103" spans="1:8" x14ac:dyDescent="0.25">
      <c r="A103" s="93" t="s">
        <v>307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103:E103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28:D128"/>
    <mergeCell ref="A129:D129"/>
    <mergeCell ref="A115:D115"/>
    <mergeCell ref="A116:D116"/>
    <mergeCell ref="A117:D117"/>
    <mergeCell ref="A118:D118"/>
    <mergeCell ref="A119:D119"/>
    <mergeCell ref="A120:D120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27:D12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63.425781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259</v>
      </c>
      <c r="F2" s="7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70"/>
      <c r="B3" s="70"/>
      <c r="C3" s="70"/>
      <c r="D3" s="70"/>
      <c r="E3" s="70"/>
      <c r="F3" s="70"/>
      <c r="G3" s="70"/>
      <c r="H3" s="7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7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4142.8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163169.16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742224.48</v>
      </c>
      <c r="F13" s="26">
        <f>E14+E15+E16</f>
        <v>742224.04799999995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382297.58399999997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359926.46400000004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748663.39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748663.39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748663.39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6438.9100000000326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156730.25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742224.48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356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43526.47</v>
      </c>
      <c r="F101" s="20"/>
      <c r="G101" s="46" t="s">
        <v>213</v>
      </c>
      <c r="H101" s="15"/>
    </row>
    <row r="103" spans="1:8" x14ac:dyDescent="0.25">
      <c r="A103" s="93" t="s">
        <v>308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103:E103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28:D128"/>
    <mergeCell ref="A129:D129"/>
    <mergeCell ref="A115:D115"/>
    <mergeCell ref="A116:D116"/>
    <mergeCell ref="A117:D117"/>
    <mergeCell ref="A118:D118"/>
    <mergeCell ref="A119:D119"/>
    <mergeCell ref="A120:D120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27:D12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37" orientation="portrait" verticalDpi="0" r:id="rId1"/>
  <rowBreaks count="1" manualBreakCount="1">
    <brk id="102" max="16383" man="1"/>
  </rowBreaks>
  <colBreaks count="1" manualBreakCount="1">
    <brk id="7" max="1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1"/>
  <sheetViews>
    <sheetView view="pageBreakPreview" zoomScaleNormal="100" zoomScaleSheetLayoutView="100" workbookViewId="0">
      <selection activeCell="E2" sqref="E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220</v>
      </c>
      <c r="F2" s="50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0"/>
      <c r="B3" s="50"/>
      <c r="C3" s="50"/>
      <c r="D3" s="50"/>
      <c r="E3" s="50"/>
      <c r="F3" s="50"/>
      <c r="G3" s="50"/>
      <c r="H3" s="50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1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4144.2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147516.15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742475.4</v>
      </c>
      <c r="F13" s="26">
        <f>E14+E15+E16</f>
        <v>742474.87199999997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382426.77599999995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360048.09599999996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753826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753826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753826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11350.599999999977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136165.55000000005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742475.4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1.75" customHeight="1" x14ac:dyDescent="0.25">
      <c r="A59" s="108"/>
      <c r="B59" s="111"/>
      <c r="C59" s="111"/>
      <c r="D59" s="114"/>
      <c r="E59" s="41" t="s">
        <v>152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19.5" hidden="1" customHeight="1" outlineLevel="1" x14ac:dyDescent="0.25">
      <c r="A60" s="109"/>
      <c r="B60" s="112"/>
      <c r="C60" s="112"/>
      <c r="D60" s="115"/>
      <c r="E60" s="41" t="s">
        <v>153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33" hidden="1" customHeight="1" outlineLevel="1" collapsed="1" x14ac:dyDescent="0.25">
      <c r="A61" s="107">
        <v>23</v>
      </c>
      <c r="B61" s="110" t="s">
        <v>124</v>
      </c>
      <c r="C61" s="110" t="s">
        <v>61</v>
      </c>
      <c r="D61" s="113" t="s">
        <v>120</v>
      </c>
      <c r="E61" s="34" t="s">
        <v>154</v>
      </c>
      <c r="F61" s="20"/>
      <c r="G61" s="23" t="s">
        <v>126</v>
      </c>
      <c r="H61" s="32"/>
    </row>
    <row r="62" spans="1:17" ht="35.25" hidden="1" customHeight="1" outlineLevel="2" x14ac:dyDescent="0.25">
      <c r="A62" s="108"/>
      <c r="B62" s="111"/>
      <c r="C62" s="111"/>
      <c r="D62" s="114"/>
      <c r="E62" s="34" t="s">
        <v>155</v>
      </c>
      <c r="F62" s="20"/>
      <c r="G62" s="23"/>
      <c r="H62" s="32"/>
    </row>
    <row r="63" spans="1:17" ht="33" hidden="1" customHeight="1" outlineLevel="1" collapsed="1" x14ac:dyDescent="0.25">
      <c r="A63" s="108"/>
      <c r="B63" s="111"/>
      <c r="C63" s="111"/>
      <c r="D63" s="114"/>
      <c r="E63" s="34" t="s">
        <v>156</v>
      </c>
      <c r="F63" s="20"/>
      <c r="G63" s="23"/>
      <c r="H63" s="32"/>
    </row>
    <row r="64" spans="1:17" ht="28.5" hidden="1" customHeight="1" outlineLevel="1" x14ac:dyDescent="0.25">
      <c r="A64" s="108"/>
      <c r="B64" s="111"/>
      <c r="C64" s="111"/>
      <c r="D64" s="114"/>
      <c r="E64" s="41" t="s">
        <v>157</v>
      </c>
      <c r="F64" s="20"/>
      <c r="G64" s="23"/>
      <c r="H64" s="32"/>
    </row>
    <row r="65" spans="1:8" ht="33" hidden="1" customHeight="1" outlineLevel="1" x14ac:dyDescent="0.25">
      <c r="A65" s="109"/>
      <c r="B65" s="112"/>
      <c r="C65" s="112"/>
      <c r="D65" s="115"/>
      <c r="E65" s="41" t="s">
        <v>158</v>
      </c>
      <c r="F65" s="20"/>
      <c r="G65" s="23"/>
      <c r="H65" s="32"/>
    </row>
    <row r="66" spans="1:8" ht="79.5" hidden="1" customHeight="1" outlineLevel="1" x14ac:dyDescent="0.25">
      <c r="A66" s="19">
        <v>24</v>
      </c>
      <c r="B66" s="20" t="s">
        <v>159</v>
      </c>
      <c r="C66" s="21" t="s">
        <v>61</v>
      </c>
      <c r="D66" s="20" t="s">
        <v>159</v>
      </c>
      <c r="E66" s="20"/>
      <c r="F66" s="20"/>
      <c r="G66" s="23" t="s">
        <v>160</v>
      </c>
      <c r="H66" s="32" t="s">
        <v>161</v>
      </c>
    </row>
    <row r="67" spans="1:8" ht="78.75" hidden="1" customHeight="1" outlineLevel="1" x14ac:dyDescent="0.25">
      <c r="A67" s="19">
        <v>25</v>
      </c>
      <c r="B67" s="20" t="s">
        <v>162</v>
      </c>
      <c r="C67" s="20" t="s">
        <v>61</v>
      </c>
      <c r="D67" s="20" t="s">
        <v>162</v>
      </c>
      <c r="E67" s="20"/>
      <c r="F67" s="20"/>
      <c r="G67" s="23" t="s">
        <v>163</v>
      </c>
      <c r="H67" s="32" t="s">
        <v>161</v>
      </c>
    </row>
    <row r="68" spans="1:8" ht="78.75" hidden="1" customHeight="1" outlineLevel="1" x14ac:dyDescent="0.25">
      <c r="A68" s="19">
        <v>26</v>
      </c>
      <c r="B68" s="20" t="s">
        <v>164</v>
      </c>
      <c r="C68" s="21" t="s">
        <v>70</v>
      </c>
      <c r="D68" s="20" t="s">
        <v>164</v>
      </c>
      <c r="E68" s="20"/>
      <c r="F68" s="20"/>
      <c r="G68" s="23" t="s">
        <v>165</v>
      </c>
      <c r="H68" s="32" t="s">
        <v>161</v>
      </c>
    </row>
    <row r="69" spans="1:8" hidden="1" outlineLevel="1" x14ac:dyDescent="0.25">
      <c r="A69" s="116" t="s">
        <v>166</v>
      </c>
      <c r="B69" s="117"/>
      <c r="C69" s="117"/>
      <c r="D69" s="117"/>
      <c r="E69" s="117"/>
      <c r="F69" s="117"/>
      <c r="G69" s="117"/>
      <c r="H69" s="118"/>
    </row>
    <row r="70" spans="1:8" ht="45" hidden="1" outlineLevel="1" x14ac:dyDescent="0.25">
      <c r="A70" s="19">
        <v>27</v>
      </c>
      <c r="B70" s="20" t="s">
        <v>167</v>
      </c>
      <c r="C70" s="20" t="s">
        <v>168</v>
      </c>
      <c r="D70" s="20" t="s">
        <v>167</v>
      </c>
      <c r="E70" s="20">
        <v>0</v>
      </c>
      <c r="F70" s="20"/>
      <c r="G70" s="23" t="s">
        <v>169</v>
      </c>
      <c r="H70" s="32"/>
    </row>
    <row r="71" spans="1:8" ht="45" hidden="1" outlineLevel="1" x14ac:dyDescent="0.25">
      <c r="A71" s="19">
        <v>28</v>
      </c>
      <c r="B71" s="20" t="s">
        <v>170</v>
      </c>
      <c r="C71" s="20" t="s">
        <v>168</v>
      </c>
      <c r="D71" s="20" t="s">
        <v>170</v>
      </c>
      <c r="E71" s="20">
        <v>0</v>
      </c>
      <c r="F71" s="20"/>
      <c r="G71" s="23" t="s">
        <v>171</v>
      </c>
      <c r="H71" s="32"/>
    </row>
    <row r="72" spans="1:8" ht="60" hidden="1" outlineLevel="1" x14ac:dyDescent="0.25">
      <c r="A72" s="19">
        <v>29</v>
      </c>
      <c r="B72" s="20" t="s">
        <v>172</v>
      </c>
      <c r="C72" s="20" t="s">
        <v>168</v>
      </c>
      <c r="D72" s="20" t="s">
        <v>172</v>
      </c>
      <c r="E72" s="20">
        <v>0</v>
      </c>
      <c r="F72" s="20"/>
      <c r="G72" s="23" t="s">
        <v>173</v>
      </c>
      <c r="H72" s="32"/>
    </row>
    <row r="73" spans="1:8" ht="45.75" hidden="1" outlineLevel="1" thickBot="1" x14ac:dyDescent="0.3">
      <c r="A73" s="42">
        <v>30</v>
      </c>
      <c r="B73" s="43" t="s">
        <v>174</v>
      </c>
      <c r="C73" s="43" t="s">
        <v>70</v>
      </c>
      <c r="D73" s="43" t="s">
        <v>174</v>
      </c>
      <c r="E73" s="43">
        <v>0</v>
      </c>
      <c r="F73" s="43"/>
      <c r="G73" s="44" t="s">
        <v>175</v>
      </c>
      <c r="H73" s="45"/>
    </row>
    <row r="74" spans="1:8" hidden="1" outlineLevel="1" x14ac:dyDescent="0.25">
      <c r="A74" s="119" t="s">
        <v>176</v>
      </c>
      <c r="B74" s="119"/>
      <c r="C74" s="119"/>
      <c r="D74" s="119"/>
      <c r="E74" s="119"/>
      <c r="F74" s="119"/>
      <c r="G74" s="119"/>
      <c r="H74" s="119"/>
    </row>
    <row r="75" spans="1:8" ht="45" hidden="1" outlineLevel="1" x14ac:dyDescent="0.25">
      <c r="A75" s="5">
        <v>31</v>
      </c>
      <c r="B75" s="15" t="s">
        <v>69</v>
      </c>
      <c r="C75" s="5" t="s">
        <v>70</v>
      </c>
      <c r="D75" s="15" t="s">
        <v>69</v>
      </c>
      <c r="E75" s="15"/>
      <c r="F75" s="15"/>
      <c r="G75" s="46" t="s">
        <v>177</v>
      </c>
      <c r="H75" s="6"/>
    </row>
    <row r="76" spans="1:8" ht="45" hidden="1" outlineLevel="1" x14ac:dyDescent="0.25">
      <c r="A76" s="5">
        <v>32</v>
      </c>
      <c r="B76" s="15" t="s">
        <v>72</v>
      </c>
      <c r="C76" s="5" t="s">
        <v>70</v>
      </c>
      <c r="D76" s="15" t="s">
        <v>72</v>
      </c>
      <c r="E76" s="15"/>
      <c r="F76" s="15"/>
      <c r="G76" s="46" t="s">
        <v>178</v>
      </c>
      <c r="H76" s="6"/>
    </row>
    <row r="77" spans="1:8" ht="45" hidden="1" outlineLevel="1" x14ac:dyDescent="0.25">
      <c r="A77" s="5">
        <v>33</v>
      </c>
      <c r="B77" s="15" t="s">
        <v>74</v>
      </c>
      <c r="C77" s="5" t="s">
        <v>70</v>
      </c>
      <c r="D77" s="15" t="s">
        <v>74</v>
      </c>
      <c r="E77" s="15"/>
      <c r="F77" s="15"/>
      <c r="G77" s="46" t="s">
        <v>179</v>
      </c>
      <c r="H77" s="6"/>
    </row>
    <row r="78" spans="1:8" ht="45" hidden="1" outlineLevel="1" x14ac:dyDescent="0.25">
      <c r="A78" s="5">
        <v>34</v>
      </c>
      <c r="B78" s="15" t="s">
        <v>108</v>
      </c>
      <c r="C78" s="5" t="s">
        <v>70</v>
      </c>
      <c r="D78" s="15" t="s">
        <v>108</v>
      </c>
      <c r="E78" s="15"/>
      <c r="F78" s="15"/>
      <c r="G78" s="46" t="s">
        <v>180</v>
      </c>
      <c r="H78" s="6"/>
    </row>
    <row r="79" spans="1:8" ht="45" hidden="1" outlineLevel="1" x14ac:dyDescent="0.25">
      <c r="A79" s="5">
        <v>35</v>
      </c>
      <c r="B79" s="15" t="s">
        <v>110</v>
      </c>
      <c r="C79" s="5" t="s">
        <v>70</v>
      </c>
      <c r="D79" s="15" t="s">
        <v>110</v>
      </c>
      <c r="E79" s="15"/>
      <c r="F79" s="15"/>
      <c r="G79" s="46" t="s">
        <v>181</v>
      </c>
      <c r="H79" s="6"/>
    </row>
    <row r="80" spans="1:8" ht="45" hidden="1" outlineLevel="1" x14ac:dyDescent="0.25">
      <c r="A80" s="5">
        <v>36</v>
      </c>
      <c r="B80" s="15" t="s">
        <v>112</v>
      </c>
      <c r="C80" s="5" t="s">
        <v>70</v>
      </c>
      <c r="D80" s="15" t="s">
        <v>112</v>
      </c>
      <c r="E80" s="15"/>
      <c r="F80" s="15"/>
      <c r="G80" s="46" t="s">
        <v>182</v>
      </c>
      <c r="H80" s="6"/>
    </row>
    <row r="81" spans="1:8" hidden="1" outlineLevel="1" x14ac:dyDescent="0.25">
      <c r="A81" s="104" t="s">
        <v>183</v>
      </c>
      <c r="B81" s="105"/>
      <c r="C81" s="105"/>
      <c r="D81" s="105"/>
      <c r="E81" s="105"/>
      <c r="F81" s="105"/>
      <c r="G81" s="105"/>
      <c r="H81" s="106"/>
    </row>
    <row r="82" spans="1:8" ht="30" hidden="1" outlineLevel="1" x14ac:dyDescent="0.25">
      <c r="A82" s="5">
        <v>37</v>
      </c>
      <c r="B82" s="15" t="s">
        <v>184</v>
      </c>
      <c r="C82" s="5" t="s">
        <v>61</v>
      </c>
      <c r="D82" s="15" t="s">
        <v>184</v>
      </c>
      <c r="E82" s="15"/>
      <c r="F82" s="15"/>
      <c r="G82" s="46" t="s">
        <v>185</v>
      </c>
      <c r="H82" s="6"/>
    </row>
    <row r="83" spans="1:8" hidden="1" outlineLevel="1" x14ac:dyDescent="0.25">
      <c r="A83" s="5">
        <v>38</v>
      </c>
      <c r="B83" s="15" t="s">
        <v>162</v>
      </c>
      <c r="C83" s="5" t="s">
        <v>61</v>
      </c>
      <c r="D83" s="15" t="s">
        <v>162</v>
      </c>
      <c r="E83" s="15"/>
      <c r="F83" s="15"/>
      <c r="G83" s="46" t="s">
        <v>186</v>
      </c>
      <c r="H83" s="6"/>
    </row>
    <row r="84" spans="1:8" ht="30" hidden="1" outlineLevel="1" x14ac:dyDescent="0.25">
      <c r="A84" s="5">
        <v>39</v>
      </c>
      <c r="B84" s="15" t="s">
        <v>187</v>
      </c>
      <c r="C84" s="5" t="s">
        <v>188</v>
      </c>
      <c r="D84" s="15" t="s">
        <v>187</v>
      </c>
      <c r="E84" s="15"/>
      <c r="F84" s="15"/>
      <c r="G84" s="46" t="s">
        <v>189</v>
      </c>
      <c r="H84" s="6"/>
    </row>
    <row r="85" spans="1:8" ht="30" hidden="1" outlineLevel="1" x14ac:dyDescent="0.25">
      <c r="A85" s="5">
        <v>40</v>
      </c>
      <c r="B85" s="15" t="s">
        <v>190</v>
      </c>
      <c r="C85" s="5" t="s">
        <v>70</v>
      </c>
      <c r="D85" s="15" t="s">
        <v>190</v>
      </c>
      <c r="E85" s="15"/>
      <c r="F85" s="15"/>
      <c r="G85" s="46" t="s">
        <v>191</v>
      </c>
      <c r="H85" s="47"/>
    </row>
    <row r="86" spans="1:8" ht="30" hidden="1" outlineLevel="1" x14ac:dyDescent="0.25">
      <c r="A86" s="5">
        <v>41</v>
      </c>
      <c r="B86" s="15" t="s">
        <v>192</v>
      </c>
      <c r="C86" s="5" t="s">
        <v>70</v>
      </c>
      <c r="D86" s="15" t="s">
        <v>192</v>
      </c>
      <c r="E86" s="15"/>
      <c r="F86" s="15"/>
      <c r="G86" s="46" t="s">
        <v>193</v>
      </c>
      <c r="H86" s="47"/>
    </row>
    <row r="87" spans="1:8" ht="30" hidden="1" outlineLevel="1" x14ac:dyDescent="0.25">
      <c r="A87" s="5">
        <v>42</v>
      </c>
      <c r="B87" s="15" t="s">
        <v>194</v>
      </c>
      <c r="C87" s="5" t="s">
        <v>70</v>
      </c>
      <c r="D87" s="15" t="s">
        <v>194</v>
      </c>
      <c r="E87" s="15"/>
      <c r="F87" s="15"/>
      <c r="G87" s="46" t="s">
        <v>195</v>
      </c>
      <c r="H87" s="47"/>
    </row>
    <row r="88" spans="1:8" ht="75" hidden="1" outlineLevel="1" x14ac:dyDescent="0.25">
      <c r="A88" s="5">
        <v>43</v>
      </c>
      <c r="B88" s="15" t="s">
        <v>196</v>
      </c>
      <c r="C88" s="5" t="s">
        <v>70</v>
      </c>
      <c r="D88" s="15" t="s">
        <v>196</v>
      </c>
      <c r="E88" s="15"/>
      <c r="F88" s="15"/>
      <c r="G88" s="46" t="s">
        <v>197</v>
      </c>
      <c r="H88" s="47"/>
    </row>
    <row r="89" spans="1:8" ht="60" hidden="1" outlineLevel="1" x14ac:dyDescent="0.25">
      <c r="A89" s="5">
        <v>44</v>
      </c>
      <c r="B89" s="15" t="s">
        <v>198</v>
      </c>
      <c r="C89" s="5" t="s">
        <v>70</v>
      </c>
      <c r="D89" s="15" t="s">
        <v>198</v>
      </c>
      <c r="E89" s="15"/>
      <c r="F89" s="15"/>
      <c r="G89" s="46" t="s">
        <v>199</v>
      </c>
      <c r="H89" s="47"/>
    </row>
    <row r="90" spans="1:8" ht="75" hidden="1" outlineLevel="1" x14ac:dyDescent="0.25">
      <c r="A90" s="5">
        <v>45</v>
      </c>
      <c r="B90" s="15" t="s">
        <v>200</v>
      </c>
      <c r="C90" s="5" t="s">
        <v>70</v>
      </c>
      <c r="D90" s="15" t="s">
        <v>200</v>
      </c>
      <c r="E90" s="15"/>
      <c r="F90" s="15"/>
      <c r="G90" s="46" t="s">
        <v>201</v>
      </c>
      <c r="H90" s="47"/>
    </row>
    <row r="91" spans="1:8" ht="90" hidden="1" outlineLevel="1" x14ac:dyDescent="0.25">
      <c r="A91" s="5">
        <v>46</v>
      </c>
      <c r="B91" s="15" t="s">
        <v>202</v>
      </c>
      <c r="C91" s="5" t="s">
        <v>70</v>
      </c>
      <c r="D91" s="15" t="s">
        <v>202</v>
      </c>
      <c r="E91" s="15"/>
      <c r="F91" s="15"/>
      <c r="G91" s="46" t="s">
        <v>203</v>
      </c>
      <c r="H91" s="47"/>
    </row>
    <row r="92" spans="1:8" hidden="1" outlineLevel="1" x14ac:dyDescent="0.25">
      <c r="A92" s="104" t="s">
        <v>204</v>
      </c>
      <c r="B92" s="105"/>
      <c r="C92" s="105"/>
      <c r="D92" s="105"/>
      <c r="E92" s="105"/>
      <c r="F92" s="105"/>
      <c r="G92" s="105"/>
      <c r="H92" s="106"/>
    </row>
    <row r="93" spans="1:8" ht="45" hidden="1" outlineLevel="1" x14ac:dyDescent="0.25">
      <c r="A93" s="5">
        <v>47</v>
      </c>
      <c r="B93" s="15" t="s">
        <v>167</v>
      </c>
      <c r="C93" s="5" t="s">
        <v>168</v>
      </c>
      <c r="D93" s="15" t="s">
        <v>167</v>
      </c>
      <c r="E93" s="15"/>
      <c r="F93" s="15"/>
      <c r="G93" s="46" t="s">
        <v>169</v>
      </c>
      <c r="H93" s="15"/>
    </row>
    <row r="94" spans="1:8" ht="45" hidden="1" outlineLevel="1" x14ac:dyDescent="0.25">
      <c r="A94" s="5">
        <v>48</v>
      </c>
      <c r="B94" s="15" t="s">
        <v>170</v>
      </c>
      <c r="C94" s="5" t="s">
        <v>168</v>
      </c>
      <c r="D94" s="15" t="s">
        <v>170</v>
      </c>
      <c r="E94" s="15"/>
      <c r="F94" s="15"/>
      <c r="G94" s="46" t="s">
        <v>205</v>
      </c>
      <c r="H94" s="15"/>
    </row>
    <row r="95" spans="1:8" ht="60" hidden="1" outlineLevel="1" x14ac:dyDescent="0.25">
      <c r="A95" s="5">
        <v>49</v>
      </c>
      <c r="B95" s="15" t="s">
        <v>172</v>
      </c>
      <c r="C95" s="5" t="s">
        <v>168</v>
      </c>
      <c r="D95" s="15" t="s">
        <v>172</v>
      </c>
      <c r="E95" s="15"/>
      <c r="F95" s="15"/>
      <c r="G95" s="46" t="s">
        <v>173</v>
      </c>
      <c r="H95" s="15"/>
    </row>
    <row r="96" spans="1:8" ht="45" hidden="1" outlineLevel="1" x14ac:dyDescent="0.25">
      <c r="A96" s="5">
        <v>50</v>
      </c>
      <c r="B96" s="15" t="s">
        <v>174</v>
      </c>
      <c r="C96" s="5" t="s">
        <v>70</v>
      </c>
      <c r="D96" s="15" t="s">
        <v>174</v>
      </c>
      <c r="E96" s="15"/>
      <c r="F96" s="15"/>
      <c r="G96" s="46" t="s">
        <v>206</v>
      </c>
      <c r="H96" s="15"/>
    </row>
    <row r="97" spans="1:8" collapsed="1" x14ac:dyDescent="0.25">
      <c r="A97" s="104" t="s">
        <v>207</v>
      </c>
      <c r="B97" s="105"/>
      <c r="C97" s="105"/>
      <c r="D97" s="105"/>
      <c r="E97" s="105"/>
      <c r="F97" s="105"/>
      <c r="G97" s="105"/>
      <c r="H97" s="106"/>
    </row>
    <row r="98" spans="1:8" ht="48" customHeight="1" x14ac:dyDescent="0.25">
      <c r="A98" s="5">
        <v>51</v>
      </c>
      <c r="B98" s="15" t="s">
        <v>208</v>
      </c>
      <c r="C98" s="5" t="s">
        <v>168</v>
      </c>
      <c r="D98" s="15" t="s">
        <v>208</v>
      </c>
      <c r="E98" s="15"/>
      <c r="F98" s="15"/>
      <c r="G98" s="46" t="s">
        <v>209</v>
      </c>
      <c r="H98" s="15"/>
    </row>
    <row r="99" spans="1:8" ht="30" x14ac:dyDescent="0.25">
      <c r="A99" s="5">
        <v>52</v>
      </c>
      <c r="B99" s="15" t="s">
        <v>210</v>
      </c>
      <c r="C99" s="5" t="s">
        <v>168</v>
      </c>
      <c r="D99" s="15" t="s">
        <v>210</v>
      </c>
      <c r="E99" s="76" t="s">
        <v>357</v>
      </c>
      <c r="F99" s="20"/>
      <c r="G99" s="46" t="s">
        <v>211</v>
      </c>
      <c r="H99" s="15"/>
    </row>
    <row r="100" spans="1:8" ht="75" x14ac:dyDescent="0.25">
      <c r="A100" s="5">
        <v>53</v>
      </c>
      <c r="B100" s="15" t="s">
        <v>212</v>
      </c>
      <c r="C100" s="5" t="s">
        <v>70</v>
      </c>
      <c r="D100" s="15" t="s">
        <v>212</v>
      </c>
      <c r="E100" s="76">
        <v>55441.97</v>
      </c>
      <c r="F100" s="20"/>
      <c r="G100" s="46" t="s">
        <v>213</v>
      </c>
      <c r="H100" s="15"/>
    </row>
    <row r="102" spans="1:8" x14ac:dyDescent="0.25">
      <c r="A102" s="93" t="s">
        <v>309</v>
      </c>
      <c r="B102" s="93"/>
      <c r="C102" s="93"/>
      <c r="D102" s="93"/>
      <c r="E102" s="93"/>
    </row>
    <row r="103" spans="1:8" ht="18.75" x14ac:dyDescent="0.25">
      <c r="A103" s="94" t="s">
        <v>263</v>
      </c>
      <c r="B103" s="94"/>
      <c r="C103" s="94"/>
      <c r="D103" s="94"/>
      <c r="E103" s="91" t="s">
        <v>264</v>
      </c>
    </row>
    <row r="104" spans="1:8" ht="78" customHeight="1" x14ac:dyDescent="0.25">
      <c r="A104" s="95" t="s">
        <v>265</v>
      </c>
      <c r="B104" s="95"/>
      <c r="C104" s="95"/>
      <c r="D104" s="95"/>
      <c r="E104" s="92"/>
    </row>
    <row r="105" spans="1:8" ht="48" customHeight="1" x14ac:dyDescent="0.25">
      <c r="A105" s="96" t="s">
        <v>270</v>
      </c>
      <c r="B105" s="96"/>
      <c r="C105" s="96"/>
      <c r="D105" s="96"/>
      <c r="E105" s="80">
        <v>0.01</v>
      </c>
      <c r="F105" s="74" t="s">
        <v>295</v>
      </c>
      <c r="G105" s="75">
        <f>E105+E106+E107+E108+E109+E110+E111+E114+E115+E116+E120+E121+E122</f>
        <v>1.55</v>
      </c>
    </row>
    <row r="106" spans="1:8" ht="48" customHeight="1" x14ac:dyDescent="0.25">
      <c r="A106" s="90" t="s">
        <v>271</v>
      </c>
      <c r="B106" s="90"/>
      <c r="C106" s="90"/>
      <c r="D106" s="90"/>
      <c r="E106" s="80">
        <v>0.01</v>
      </c>
      <c r="F106" s="74" t="s">
        <v>295</v>
      </c>
    </row>
    <row r="107" spans="1:8" ht="48" customHeight="1" x14ac:dyDescent="0.25">
      <c r="A107" s="90" t="s">
        <v>272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273</v>
      </c>
      <c r="B108" s="90"/>
      <c r="C108" s="90"/>
      <c r="D108" s="90"/>
      <c r="E108" s="80">
        <v>0.17</v>
      </c>
      <c r="F108" s="74" t="s">
        <v>295</v>
      </c>
    </row>
    <row r="109" spans="1:8" ht="48" customHeight="1" x14ac:dyDescent="0.25">
      <c r="A109" s="90" t="s">
        <v>274</v>
      </c>
      <c r="B109" s="90"/>
      <c r="C109" s="90"/>
      <c r="D109" s="90"/>
      <c r="E109" s="81">
        <v>0.01</v>
      </c>
      <c r="F109" s="74" t="s">
        <v>295</v>
      </c>
    </row>
    <row r="110" spans="1:8" ht="48" customHeight="1" x14ac:dyDescent="0.25">
      <c r="A110" s="120" t="s">
        <v>275</v>
      </c>
      <c r="B110" s="120"/>
      <c r="C110" s="120"/>
      <c r="D110" s="120"/>
      <c r="E110" s="80">
        <v>0.49</v>
      </c>
      <c r="F110" s="74" t="s">
        <v>295</v>
      </c>
    </row>
    <row r="111" spans="1:8" ht="48" customHeight="1" x14ac:dyDescent="0.25">
      <c r="A111" s="90" t="s">
        <v>276</v>
      </c>
      <c r="B111" s="90"/>
      <c r="C111" s="90"/>
      <c r="D111" s="90"/>
      <c r="E111" s="80">
        <v>0.03</v>
      </c>
      <c r="F111" s="74" t="s">
        <v>295</v>
      </c>
    </row>
    <row r="112" spans="1:8" ht="48" customHeight="1" x14ac:dyDescent="0.25">
      <c r="A112" s="90" t="s">
        <v>277</v>
      </c>
      <c r="B112" s="90"/>
      <c r="C112" s="90"/>
      <c r="D112" s="90"/>
      <c r="E112" s="80">
        <v>0.08</v>
      </c>
      <c r="F112" s="74" t="s">
        <v>294</v>
      </c>
      <c r="G112" s="75">
        <f>E112+E117+E118+E119+E123+E125</f>
        <v>6.14</v>
      </c>
    </row>
    <row r="113" spans="1:7" ht="63.75" customHeight="1" x14ac:dyDescent="0.25">
      <c r="A113" s="95" t="s">
        <v>266</v>
      </c>
      <c r="B113" s="95"/>
      <c r="C113" s="95"/>
      <c r="D113" s="95"/>
      <c r="E113" s="82"/>
      <c r="F113" s="73"/>
    </row>
    <row r="114" spans="1:7" ht="34.5" customHeight="1" x14ac:dyDescent="0.25">
      <c r="A114" s="97" t="s">
        <v>278</v>
      </c>
      <c r="B114" s="98"/>
      <c r="C114" s="98"/>
      <c r="D114" s="99"/>
      <c r="E114" s="80">
        <v>0.15</v>
      </c>
      <c r="F114" s="74" t="s">
        <v>295</v>
      </c>
    </row>
    <row r="115" spans="1:7" ht="34.5" customHeight="1" x14ac:dyDescent="0.25">
      <c r="A115" s="97" t="s">
        <v>279</v>
      </c>
      <c r="B115" s="98"/>
      <c r="C115" s="98"/>
      <c r="D115" s="99"/>
      <c r="E115" s="80">
        <v>0.17</v>
      </c>
      <c r="F115" s="74" t="s">
        <v>295</v>
      </c>
    </row>
    <row r="116" spans="1:7" ht="34.5" customHeight="1" x14ac:dyDescent="0.25">
      <c r="A116" s="90" t="s">
        <v>280</v>
      </c>
      <c r="B116" s="90"/>
      <c r="C116" s="90"/>
      <c r="D116" s="90"/>
      <c r="E116" s="80">
        <v>0.17</v>
      </c>
      <c r="F116" s="74" t="s">
        <v>295</v>
      </c>
    </row>
    <row r="117" spans="1:7" ht="48" customHeight="1" x14ac:dyDescent="0.25">
      <c r="A117" s="90" t="s">
        <v>281</v>
      </c>
      <c r="B117" s="90"/>
      <c r="C117" s="90"/>
      <c r="D117" s="90"/>
      <c r="E117" s="80">
        <v>0.09</v>
      </c>
      <c r="F117" s="74" t="s">
        <v>294</v>
      </c>
    </row>
    <row r="118" spans="1:7" ht="37.5" customHeight="1" x14ac:dyDescent="0.25">
      <c r="A118" s="90" t="s">
        <v>282</v>
      </c>
      <c r="B118" s="90"/>
      <c r="C118" s="90"/>
      <c r="D118" s="90"/>
      <c r="E118" s="80">
        <v>0.96</v>
      </c>
      <c r="F118" s="74" t="s">
        <v>294</v>
      </c>
    </row>
    <row r="119" spans="1:7" ht="48" customHeight="1" x14ac:dyDescent="0.25">
      <c r="A119" s="90" t="s">
        <v>283</v>
      </c>
      <c r="B119" s="90"/>
      <c r="C119" s="90"/>
      <c r="D119" s="90"/>
      <c r="E119" s="80">
        <v>0.09</v>
      </c>
      <c r="F119" s="74" t="s">
        <v>294</v>
      </c>
    </row>
    <row r="120" spans="1:7" ht="23.25" customHeight="1" x14ac:dyDescent="0.25">
      <c r="A120" s="90" t="s">
        <v>284</v>
      </c>
      <c r="B120" s="90"/>
      <c r="C120" s="90"/>
      <c r="D120" s="90"/>
      <c r="E120" s="83">
        <v>0.03</v>
      </c>
      <c r="F120" s="74" t="s">
        <v>295</v>
      </c>
    </row>
    <row r="121" spans="1:7" ht="34.5" customHeight="1" x14ac:dyDescent="0.25">
      <c r="A121" s="90" t="s">
        <v>285</v>
      </c>
      <c r="B121" s="90"/>
      <c r="C121" s="90"/>
      <c r="D121" s="90"/>
      <c r="E121" s="83">
        <v>0.2</v>
      </c>
      <c r="F121" s="74" t="s">
        <v>295</v>
      </c>
    </row>
    <row r="122" spans="1:7" ht="24.75" customHeight="1" x14ac:dyDescent="0.25">
      <c r="A122" s="90" t="s">
        <v>286</v>
      </c>
      <c r="B122" s="90"/>
      <c r="C122" s="90"/>
      <c r="D122" s="90"/>
      <c r="E122" s="83">
        <v>0.1</v>
      </c>
      <c r="F122" s="74" t="s">
        <v>295</v>
      </c>
    </row>
    <row r="123" spans="1:7" ht="23.25" customHeight="1" x14ac:dyDescent="0.25">
      <c r="A123" s="90" t="s">
        <v>287</v>
      </c>
      <c r="B123" s="90"/>
      <c r="C123" s="90"/>
      <c r="D123" s="90"/>
      <c r="E123" s="83">
        <v>3.62</v>
      </c>
      <c r="F123" s="74" t="s">
        <v>294</v>
      </c>
    </row>
    <row r="124" spans="1:7" ht="35.25" customHeight="1" x14ac:dyDescent="0.25">
      <c r="A124" s="95" t="s">
        <v>267</v>
      </c>
      <c r="B124" s="95"/>
      <c r="C124" s="95"/>
      <c r="D124" s="95"/>
      <c r="E124" s="84"/>
      <c r="F124" s="73"/>
    </row>
    <row r="125" spans="1:7" ht="21.75" customHeight="1" x14ac:dyDescent="0.25">
      <c r="A125" s="90" t="s">
        <v>288</v>
      </c>
      <c r="B125" s="90"/>
      <c r="C125" s="90"/>
      <c r="D125" s="90"/>
      <c r="E125" s="83">
        <v>1.3</v>
      </c>
      <c r="F125" s="74" t="s">
        <v>294</v>
      </c>
    </row>
    <row r="126" spans="1:7" ht="36.75" hidden="1" customHeight="1" outlineLevel="1" x14ac:dyDescent="0.25">
      <c r="A126" s="90" t="s">
        <v>289</v>
      </c>
      <c r="B126" s="90"/>
      <c r="C126" s="90"/>
      <c r="D126" s="90"/>
      <c r="E126" s="83">
        <v>0</v>
      </c>
      <c r="F126" s="73"/>
    </row>
    <row r="127" spans="1:7" ht="15.75" collapsed="1" x14ac:dyDescent="0.25">
      <c r="A127" s="100" t="s">
        <v>268</v>
      </c>
      <c r="B127" s="101"/>
      <c r="C127" s="101"/>
      <c r="D127" s="102"/>
      <c r="E127" s="85"/>
      <c r="F127" s="73"/>
    </row>
    <row r="128" spans="1:7" x14ac:dyDescent="0.25">
      <c r="A128" s="97" t="s">
        <v>290</v>
      </c>
      <c r="B128" s="98"/>
      <c r="C128" s="98"/>
      <c r="D128" s="99"/>
      <c r="E128" s="86">
        <v>2.98</v>
      </c>
      <c r="F128" s="73" t="s">
        <v>296</v>
      </c>
      <c r="G128" s="75">
        <f>E128+E129+E130</f>
        <v>7.24</v>
      </c>
    </row>
    <row r="129" spans="1:6" x14ac:dyDescent="0.25">
      <c r="A129" s="97" t="s">
        <v>291</v>
      </c>
      <c r="B129" s="98"/>
      <c r="C129" s="98"/>
      <c r="D129" s="99"/>
      <c r="E129" s="86">
        <v>0.81</v>
      </c>
      <c r="F129" s="73" t="s">
        <v>296</v>
      </c>
    </row>
    <row r="130" spans="1:6" x14ac:dyDescent="0.25">
      <c r="A130" s="97" t="s">
        <v>292</v>
      </c>
      <c r="B130" s="98"/>
      <c r="C130" s="98"/>
      <c r="D130" s="99"/>
      <c r="E130" s="87">
        <v>3.45</v>
      </c>
      <c r="F130" s="73" t="s">
        <v>296</v>
      </c>
    </row>
    <row r="131" spans="1:6" ht="15.75" x14ac:dyDescent="0.25">
      <c r="A131" s="103" t="s">
        <v>269</v>
      </c>
      <c r="B131" s="103"/>
      <c r="C131" s="103"/>
      <c r="D131" s="103"/>
      <c r="E131" s="88">
        <f>SUM(E105:E130)</f>
        <v>14.93</v>
      </c>
      <c r="F131" s="73"/>
    </row>
  </sheetData>
  <sheetProtection password="9BFD" sheet="1" objects="1" scenarios="1"/>
  <mergeCells count="63">
    <mergeCell ref="A81:H81"/>
    <mergeCell ref="A92:H92"/>
    <mergeCell ref="A97:H97"/>
    <mergeCell ref="A61:A65"/>
    <mergeCell ref="B61:B65"/>
    <mergeCell ref="C61:C65"/>
    <mergeCell ref="D61:D65"/>
    <mergeCell ref="A69:H69"/>
    <mergeCell ref="A74:H74"/>
    <mergeCell ref="A41:A52"/>
    <mergeCell ref="B41:B52"/>
    <mergeCell ref="C41:C52"/>
    <mergeCell ref="D41:D52"/>
    <mergeCell ref="A53:A60"/>
    <mergeCell ref="B53:B60"/>
    <mergeCell ref="C53:C60"/>
    <mergeCell ref="D53:D60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102:E102"/>
    <mergeCell ref="A103:D103"/>
    <mergeCell ref="E103:E104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31:D131"/>
    <mergeCell ref="A125:D125"/>
    <mergeCell ref="A126:D126"/>
    <mergeCell ref="A127:D127"/>
    <mergeCell ref="A128:D128"/>
    <mergeCell ref="A129:D129"/>
    <mergeCell ref="A130:D130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32"/>
  <sheetViews>
    <sheetView view="pageBreakPreview" zoomScaleNormal="100" zoomScaleSheetLayoutView="100" workbookViewId="0">
      <selection activeCell="E106" sqref="E106:E132"/>
    </sheetView>
  </sheetViews>
  <sheetFormatPr defaultRowHeight="15" outlineLevelRow="2" outlineLevelCol="1" x14ac:dyDescent="0.25"/>
  <cols>
    <col min="1" max="1" width="9.140625" style="48"/>
    <col min="2" max="2" width="22.42578125" style="49" customWidth="1"/>
    <col min="3" max="3" width="9.140625" style="48"/>
    <col min="4" max="4" width="23.85546875" style="49" customWidth="1"/>
    <col min="5" max="5" width="91.140625" style="49" customWidth="1"/>
    <col min="6" max="6" width="11.42578125" style="49" hidden="1" customWidth="1" outlineLevel="1"/>
    <col min="7" max="7" width="127.140625" hidden="1" customWidth="1" outlineLevel="1" collapsed="1"/>
    <col min="8" max="8" width="15.140625" style="49" hidden="1" customWidth="1" outlineLevel="1"/>
    <col min="9" max="9" width="9.140625" collapsed="1"/>
  </cols>
  <sheetData>
    <row r="1" spans="1:15" x14ac:dyDescent="0.25">
      <c r="A1" s="124" t="s">
        <v>302</v>
      </c>
      <c r="B1" s="124"/>
      <c r="C1" s="124"/>
      <c r="D1" s="124"/>
      <c r="E1" s="124"/>
      <c r="F1" s="124"/>
      <c r="G1" s="124"/>
      <c r="H1" s="124"/>
      <c r="I1" s="9"/>
      <c r="J1" s="10"/>
      <c r="K1" s="10"/>
      <c r="L1" s="10"/>
      <c r="M1" s="10"/>
      <c r="N1" s="10"/>
      <c r="O1" s="10"/>
    </row>
    <row r="2" spans="1:15" x14ac:dyDescent="0.25">
      <c r="A2" s="125" t="s">
        <v>49</v>
      </c>
      <c r="B2" s="125"/>
      <c r="C2" s="9"/>
      <c r="D2" s="9"/>
      <c r="E2" s="9" t="s">
        <v>227</v>
      </c>
      <c r="F2" s="54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 x14ac:dyDescent="0.3">
      <c r="A3" s="54"/>
      <c r="B3" s="54"/>
      <c r="C3" s="54"/>
      <c r="D3" s="54"/>
      <c r="E3" s="54"/>
      <c r="F3" s="54"/>
      <c r="G3" s="54"/>
      <c r="H3" s="54"/>
      <c r="I3" s="9"/>
      <c r="J3" s="10"/>
      <c r="K3" s="10"/>
      <c r="L3" s="10"/>
      <c r="M3" s="10"/>
      <c r="N3" s="10"/>
      <c r="O3" s="10"/>
    </row>
    <row r="4" spans="1:15" x14ac:dyDescent="0.25">
      <c r="A4" s="126" t="s">
        <v>50</v>
      </c>
      <c r="B4" s="127"/>
      <c r="C4" s="127"/>
      <c r="D4" s="127"/>
      <c r="E4" s="127"/>
      <c r="F4" s="55" t="s">
        <v>51</v>
      </c>
      <c r="G4" s="128" t="s">
        <v>52</v>
      </c>
      <c r="H4" s="129"/>
    </row>
    <row r="5" spans="1:15" s="18" customFormat="1" ht="30" x14ac:dyDescent="0.25">
      <c r="A5" s="14" t="s">
        <v>53</v>
      </c>
      <c r="B5" s="15" t="s">
        <v>54</v>
      </c>
      <c r="C5" s="5" t="s">
        <v>55</v>
      </c>
      <c r="D5" s="15" t="s">
        <v>56</v>
      </c>
      <c r="E5" s="5" t="s">
        <v>57</v>
      </c>
      <c r="F5" s="16">
        <v>4904.7</v>
      </c>
      <c r="G5" s="5" t="s">
        <v>58</v>
      </c>
      <c r="H5" s="17" t="s">
        <v>59</v>
      </c>
    </row>
    <row r="6" spans="1:15" s="18" customFormat="1" ht="30" x14ac:dyDescent="0.25">
      <c r="A6" s="19">
        <v>1</v>
      </c>
      <c r="B6" s="20" t="s">
        <v>60</v>
      </c>
      <c r="C6" s="21" t="s">
        <v>61</v>
      </c>
      <c r="D6" s="20" t="s">
        <v>62</v>
      </c>
      <c r="E6" s="22">
        <v>44620</v>
      </c>
      <c r="F6" s="26">
        <v>14.31</v>
      </c>
      <c r="G6" s="23" t="s">
        <v>63</v>
      </c>
      <c r="H6" s="24"/>
    </row>
    <row r="7" spans="1:15" s="18" customFormat="1" ht="30" x14ac:dyDescent="0.25">
      <c r="A7" s="19">
        <v>2</v>
      </c>
      <c r="B7" s="20" t="s">
        <v>62</v>
      </c>
      <c r="C7" s="21" t="s">
        <v>61</v>
      </c>
      <c r="D7" s="20" t="s">
        <v>62</v>
      </c>
      <c r="E7" s="22">
        <v>44197</v>
      </c>
      <c r="F7" s="22" t="s">
        <v>64</v>
      </c>
      <c r="G7" s="23" t="s">
        <v>65</v>
      </c>
      <c r="H7" s="24"/>
    </row>
    <row r="8" spans="1:15" s="18" customFormat="1" ht="30" x14ac:dyDescent="0.25">
      <c r="A8" s="19">
        <v>3</v>
      </c>
      <c r="B8" s="20" t="s">
        <v>66</v>
      </c>
      <c r="C8" s="21" t="s">
        <v>61</v>
      </c>
      <c r="D8" s="20" t="s">
        <v>66</v>
      </c>
      <c r="E8" s="22">
        <v>44561</v>
      </c>
      <c r="F8" s="25">
        <v>12</v>
      </c>
      <c r="G8" s="23" t="s">
        <v>67</v>
      </c>
      <c r="H8" s="24"/>
    </row>
    <row r="9" spans="1:15" s="18" customFormat="1" x14ac:dyDescent="0.25">
      <c r="A9" s="116" t="s">
        <v>68</v>
      </c>
      <c r="B9" s="117"/>
      <c r="C9" s="117"/>
      <c r="D9" s="117"/>
      <c r="E9" s="117"/>
      <c r="F9" s="117"/>
      <c r="G9" s="117"/>
      <c r="H9" s="118"/>
    </row>
    <row r="10" spans="1:15" s="18" customFormat="1" ht="45" hidden="1" outlineLevel="1" x14ac:dyDescent="0.25">
      <c r="A10" s="19">
        <v>4</v>
      </c>
      <c r="B10" s="20" t="s">
        <v>69</v>
      </c>
      <c r="C10" s="21" t="s">
        <v>70</v>
      </c>
      <c r="D10" s="20" t="s">
        <v>69</v>
      </c>
      <c r="E10" s="20">
        <v>0</v>
      </c>
      <c r="F10" s="20"/>
      <c r="G10" s="23" t="s">
        <v>71</v>
      </c>
      <c r="H10" s="24"/>
    </row>
    <row r="11" spans="1:15" s="18" customFormat="1" ht="45" hidden="1" outlineLevel="1" x14ac:dyDescent="0.25">
      <c r="A11" s="19">
        <v>5</v>
      </c>
      <c r="B11" s="20" t="s">
        <v>72</v>
      </c>
      <c r="C11" s="21" t="s">
        <v>70</v>
      </c>
      <c r="D11" s="20" t="s">
        <v>72</v>
      </c>
      <c r="E11" s="20">
        <v>0</v>
      </c>
      <c r="F11" s="20"/>
      <c r="G11" s="23" t="s">
        <v>73</v>
      </c>
      <c r="H11" s="24"/>
    </row>
    <row r="12" spans="1:15" s="18" customFormat="1" ht="45" collapsed="1" x14ac:dyDescent="0.25">
      <c r="A12" s="19">
        <v>6</v>
      </c>
      <c r="B12" s="20" t="s">
        <v>74</v>
      </c>
      <c r="C12" s="21" t="s">
        <v>70</v>
      </c>
      <c r="D12" s="20" t="s">
        <v>74</v>
      </c>
      <c r="E12" s="76">
        <v>138211.01</v>
      </c>
      <c r="F12" s="20"/>
      <c r="G12" s="23" t="s">
        <v>75</v>
      </c>
      <c r="H12" s="24"/>
    </row>
    <row r="13" spans="1:15" s="18" customFormat="1" ht="75" x14ac:dyDescent="0.25">
      <c r="A13" s="19">
        <v>7</v>
      </c>
      <c r="B13" s="20" t="s">
        <v>76</v>
      </c>
      <c r="C13" s="21" t="s">
        <v>70</v>
      </c>
      <c r="D13" s="20" t="s">
        <v>77</v>
      </c>
      <c r="E13" s="77">
        <v>878491.2</v>
      </c>
      <c r="F13" s="26">
        <f>E14+E15+E16</f>
        <v>878726.05199999991</v>
      </c>
      <c r="G13" s="23" t="s">
        <v>78</v>
      </c>
      <c r="H13" s="24"/>
    </row>
    <row r="14" spans="1:15" s="18" customFormat="1" ht="45" x14ac:dyDescent="0.25">
      <c r="A14" s="19">
        <v>8</v>
      </c>
      <c r="B14" s="27" t="s">
        <v>79</v>
      </c>
      <c r="C14" s="21" t="s">
        <v>70</v>
      </c>
      <c r="D14" s="20" t="s">
        <v>80</v>
      </c>
      <c r="E14" s="78">
        <f>(F14+F15)*$F$5*$F$8</f>
        <v>452605.71599999996</v>
      </c>
      <c r="F14" s="28">
        <v>6.14</v>
      </c>
      <c r="G14" s="23" t="s">
        <v>81</v>
      </c>
      <c r="H14" s="24"/>
    </row>
    <row r="15" spans="1:15" s="18" customFormat="1" ht="45" x14ac:dyDescent="0.25">
      <c r="A15" s="19">
        <v>9</v>
      </c>
      <c r="B15" s="27" t="s">
        <v>82</v>
      </c>
      <c r="C15" s="21" t="s">
        <v>70</v>
      </c>
      <c r="D15" s="20" t="s">
        <v>83</v>
      </c>
      <c r="E15" s="78">
        <v>0</v>
      </c>
      <c r="F15" s="29">
        <v>1.55</v>
      </c>
      <c r="G15" s="23" t="s">
        <v>84</v>
      </c>
      <c r="H15" s="24"/>
    </row>
    <row r="16" spans="1:15" s="18" customFormat="1" ht="45" x14ac:dyDescent="0.25">
      <c r="A16" s="19">
        <v>10</v>
      </c>
      <c r="B16" s="27" t="s">
        <v>85</v>
      </c>
      <c r="C16" s="21" t="s">
        <v>70</v>
      </c>
      <c r="D16" s="20" t="s">
        <v>86</v>
      </c>
      <c r="E16" s="78">
        <f>F16*$F$5*$F$8</f>
        <v>426120.33600000001</v>
      </c>
      <c r="F16" s="29">
        <v>7.24</v>
      </c>
      <c r="G16" s="23" t="s">
        <v>87</v>
      </c>
      <c r="H16" s="24"/>
    </row>
    <row r="17" spans="1:8" s="18" customFormat="1" ht="30" x14ac:dyDescent="0.25">
      <c r="A17" s="19">
        <v>11</v>
      </c>
      <c r="B17" s="20" t="s">
        <v>88</v>
      </c>
      <c r="C17" s="21" t="s">
        <v>70</v>
      </c>
      <c r="D17" s="20" t="s">
        <v>89</v>
      </c>
      <c r="E17" s="77">
        <v>866581.55</v>
      </c>
      <c r="F17" s="20"/>
      <c r="G17" s="23" t="s">
        <v>90</v>
      </c>
      <c r="H17" s="24"/>
    </row>
    <row r="18" spans="1:8" s="18" customFormat="1" ht="60" x14ac:dyDescent="0.25">
      <c r="A18" s="19">
        <v>12</v>
      </c>
      <c r="B18" s="27" t="s">
        <v>91</v>
      </c>
      <c r="C18" s="21" t="s">
        <v>70</v>
      </c>
      <c r="D18" s="20" t="s">
        <v>92</v>
      </c>
      <c r="E18" s="78">
        <f>E17</f>
        <v>866581.55</v>
      </c>
      <c r="F18" s="20"/>
      <c r="G18" s="23" t="s">
        <v>93</v>
      </c>
      <c r="H18" s="24"/>
    </row>
    <row r="19" spans="1:8" s="18" customFormat="1" ht="75" x14ac:dyDescent="0.25">
      <c r="A19" s="19">
        <v>13</v>
      </c>
      <c r="B19" s="27" t="s">
        <v>94</v>
      </c>
      <c r="C19" s="21" t="s">
        <v>70</v>
      </c>
      <c r="D19" s="20" t="s">
        <v>95</v>
      </c>
      <c r="E19" s="78">
        <v>0</v>
      </c>
      <c r="F19" s="20"/>
      <c r="G19" s="23" t="s">
        <v>96</v>
      </c>
      <c r="H19" s="24"/>
    </row>
    <row r="20" spans="1:8" s="18" customFormat="1" ht="45" x14ac:dyDescent="0.25">
      <c r="A20" s="19">
        <v>14</v>
      </c>
      <c r="B20" s="27" t="s">
        <v>97</v>
      </c>
      <c r="C20" s="21" t="s">
        <v>70</v>
      </c>
      <c r="D20" s="20" t="s">
        <v>98</v>
      </c>
      <c r="E20" s="78">
        <v>0</v>
      </c>
      <c r="F20" s="20"/>
      <c r="G20" s="23" t="s">
        <v>99</v>
      </c>
      <c r="H20" s="24"/>
    </row>
    <row r="21" spans="1:8" s="18" customFormat="1" ht="60" x14ac:dyDescent="0.25">
      <c r="A21" s="19">
        <v>15</v>
      </c>
      <c r="B21" s="27" t="s">
        <v>100</v>
      </c>
      <c r="C21" s="21" t="s">
        <v>70</v>
      </c>
      <c r="D21" s="20" t="s">
        <v>101</v>
      </c>
      <c r="E21" s="78">
        <v>0</v>
      </c>
      <c r="F21" s="20"/>
      <c r="G21" s="23" t="s">
        <v>102</v>
      </c>
      <c r="H21" s="24"/>
    </row>
    <row r="22" spans="1:8" s="18" customFormat="1" ht="45" x14ac:dyDescent="0.25">
      <c r="A22" s="19">
        <v>16</v>
      </c>
      <c r="B22" s="27" t="s">
        <v>103</v>
      </c>
      <c r="C22" s="21" t="s">
        <v>70</v>
      </c>
      <c r="D22" s="20" t="s">
        <v>104</v>
      </c>
      <c r="E22" s="78">
        <v>0</v>
      </c>
      <c r="F22" s="20"/>
      <c r="G22" s="23" t="s">
        <v>105</v>
      </c>
      <c r="H22" s="24"/>
    </row>
    <row r="23" spans="1:8" s="18" customFormat="1" ht="45" x14ac:dyDescent="0.25">
      <c r="A23" s="19">
        <v>17</v>
      </c>
      <c r="B23" s="20" t="s">
        <v>106</v>
      </c>
      <c r="C23" s="21" t="s">
        <v>70</v>
      </c>
      <c r="D23" s="20" t="s">
        <v>106</v>
      </c>
      <c r="E23" s="78">
        <f>E18</f>
        <v>866581.55</v>
      </c>
      <c r="F23" s="20"/>
      <c r="G23" s="23" t="s">
        <v>107</v>
      </c>
      <c r="H23" s="24"/>
    </row>
    <row r="24" spans="1:8" ht="45" x14ac:dyDescent="0.25">
      <c r="A24" s="19">
        <v>18</v>
      </c>
      <c r="B24" s="20" t="s">
        <v>108</v>
      </c>
      <c r="C24" s="21" t="s">
        <v>70</v>
      </c>
      <c r="D24" s="20" t="s">
        <v>108</v>
      </c>
      <c r="E24" s="78">
        <f>IF((E17-E13)&gt;0,(E17-E13),0)</f>
        <v>0</v>
      </c>
      <c r="F24" s="20"/>
      <c r="G24" s="23" t="s">
        <v>109</v>
      </c>
      <c r="H24" s="30"/>
    </row>
    <row r="25" spans="1:8" ht="45" x14ac:dyDescent="0.25">
      <c r="A25" s="19">
        <v>19</v>
      </c>
      <c r="B25" s="20" t="s">
        <v>110</v>
      </c>
      <c r="C25" s="21" t="s">
        <v>70</v>
      </c>
      <c r="D25" s="20" t="s">
        <v>110</v>
      </c>
      <c r="E25" s="78">
        <f>IF(E17&gt;E13+E12,E17-E13-E12,0)</f>
        <v>0</v>
      </c>
      <c r="F25" s="20"/>
      <c r="G25" s="23" t="s">
        <v>111</v>
      </c>
      <c r="H25" s="30"/>
    </row>
    <row r="26" spans="1:8" ht="45" x14ac:dyDescent="0.25">
      <c r="A26" s="19">
        <v>20</v>
      </c>
      <c r="B26" s="20" t="s">
        <v>112</v>
      </c>
      <c r="C26" s="21" t="s">
        <v>70</v>
      </c>
      <c r="D26" s="20" t="s">
        <v>112</v>
      </c>
      <c r="E26" s="78">
        <f>E12+E13-E17</f>
        <v>150120.65999999992</v>
      </c>
      <c r="F26" s="20"/>
      <c r="G26" s="23" t="s">
        <v>113</v>
      </c>
      <c r="H26" s="30"/>
    </row>
    <row r="27" spans="1:8" x14ac:dyDescent="0.25">
      <c r="A27" s="130" t="s">
        <v>114</v>
      </c>
      <c r="B27" s="131"/>
      <c r="C27" s="131"/>
      <c r="D27" s="131"/>
      <c r="E27" s="131"/>
      <c r="F27" s="131"/>
      <c r="G27" s="131"/>
      <c r="H27" s="132"/>
    </row>
    <row r="28" spans="1:8" ht="30" x14ac:dyDescent="0.25">
      <c r="A28" s="19">
        <v>21</v>
      </c>
      <c r="B28" s="20" t="s">
        <v>115</v>
      </c>
      <c r="C28" s="20" t="s">
        <v>61</v>
      </c>
      <c r="D28" s="20" t="s">
        <v>115</v>
      </c>
      <c r="E28" s="31" t="s">
        <v>116</v>
      </c>
      <c r="F28" s="20"/>
      <c r="G28" s="23" t="s">
        <v>117</v>
      </c>
      <c r="H28" s="32"/>
    </row>
    <row r="29" spans="1:8" ht="30" x14ac:dyDescent="0.25">
      <c r="A29" s="19"/>
      <c r="B29" s="20" t="s">
        <v>115</v>
      </c>
      <c r="C29" s="20" t="s">
        <v>61</v>
      </c>
      <c r="D29" s="20" t="s">
        <v>115</v>
      </c>
      <c r="E29" s="33" t="s">
        <v>118</v>
      </c>
      <c r="F29" s="20"/>
      <c r="G29" s="23" t="s">
        <v>117</v>
      </c>
      <c r="H29" s="32"/>
    </row>
    <row r="30" spans="1:8" ht="30" x14ac:dyDescent="0.25">
      <c r="A30" s="19"/>
      <c r="B30" s="20" t="s">
        <v>115</v>
      </c>
      <c r="C30" s="20" t="s">
        <v>61</v>
      </c>
      <c r="D30" s="20" t="s">
        <v>115</v>
      </c>
      <c r="E30" s="33" t="s">
        <v>119</v>
      </c>
      <c r="F30" s="20"/>
      <c r="G30" s="23" t="s">
        <v>117</v>
      </c>
      <c r="H30" s="32"/>
    </row>
    <row r="31" spans="1:8" ht="30" hidden="1" outlineLevel="1" x14ac:dyDescent="0.25">
      <c r="A31" s="19"/>
      <c r="B31" s="20" t="s">
        <v>115</v>
      </c>
      <c r="C31" s="20" t="s">
        <v>61</v>
      </c>
      <c r="D31" s="20" t="s">
        <v>115</v>
      </c>
      <c r="E31" s="31" t="s">
        <v>120</v>
      </c>
      <c r="F31" s="20"/>
      <c r="G31" s="23" t="s">
        <v>117</v>
      </c>
      <c r="H31" s="32"/>
    </row>
    <row r="32" spans="1:8" ht="45" collapsed="1" x14ac:dyDescent="0.25">
      <c r="A32" s="19">
        <v>22</v>
      </c>
      <c r="B32" s="20" t="s">
        <v>121</v>
      </c>
      <c r="C32" s="21" t="s">
        <v>70</v>
      </c>
      <c r="D32" s="20" t="s">
        <v>121</v>
      </c>
      <c r="E32" s="79">
        <f>E13/F8*F32</f>
        <v>878491.2</v>
      </c>
      <c r="F32" s="20">
        <v>12</v>
      </c>
      <c r="G32" s="23" t="s">
        <v>122</v>
      </c>
      <c r="H32" s="32"/>
    </row>
    <row r="33" spans="1:17" ht="31.5" customHeight="1" x14ac:dyDescent="0.25">
      <c r="A33" s="116" t="s">
        <v>123</v>
      </c>
      <c r="B33" s="117"/>
      <c r="C33" s="117"/>
      <c r="D33" s="117"/>
      <c r="E33" s="117"/>
      <c r="F33" s="117"/>
      <c r="G33" s="117"/>
      <c r="H33" s="118"/>
    </row>
    <row r="34" spans="1:17" ht="51" customHeight="1" x14ac:dyDescent="0.25">
      <c r="A34" s="107">
        <v>23</v>
      </c>
      <c r="B34" s="110" t="s">
        <v>124</v>
      </c>
      <c r="C34" s="110" t="s">
        <v>61</v>
      </c>
      <c r="D34" s="113" t="s">
        <v>116</v>
      </c>
      <c r="E34" s="34" t="s">
        <v>125</v>
      </c>
      <c r="F34" s="35"/>
      <c r="G34" s="23" t="s">
        <v>126</v>
      </c>
      <c r="H34" s="36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22.5" customHeight="1" x14ac:dyDescent="0.25">
      <c r="A35" s="108"/>
      <c r="B35" s="111"/>
      <c r="C35" s="111"/>
      <c r="D35" s="114"/>
      <c r="E35" s="34" t="s">
        <v>127</v>
      </c>
      <c r="F35" s="35"/>
      <c r="G35" s="23"/>
      <c r="H35" s="36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51" customHeight="1" x14ac:dyDescent="0.25">
      <c r="A36" s="108"/>
      <c r="B36" s="111"/>
      <c r="C36" s="111"/>
      <c r="D36" s="114"/>
      <c r="E36" s="34" t="s">
        <v>128</v>
      </c>
      <c r="F36" s="35"/>
      <c r="G36" s="23"/>
      <c r="H36" s="36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5.25" customHeight="1" x14ac:dyDescent="0.25">
      <c r="A37" s="109"/>
      <c r="B37" s="112"/>
      <c r="C37" s="112"/>
      <c r="D37" s="115"/>
      <c r="E37" s="34" t="s">
        <v>129</v>
      </c>
      <c r="F37" s="35"/>
      <c r="G37" s="23"/>
      <c r="H37" s="36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20.25" customHeight="1" x14ac:dyDescent="0.25">
      <c r="A38" s="107">
        <v>23</v>
      </c>
      <c r="B38" s="110" t="s">
        <v>124</v>
      </c>
      <c r="C38" s="110" t="s">
        <v>61</v>
      </c>
      <c r="D38" s="121" t="s">
        <v>118</v>
      </c>
      <c r="E38" s="38" t="s">
        <v>130</v>
      </c>
      <c r="F38" s="39"/>
      <c r="G38" s="23" t="s">
        <v>126</v>
      </c>
      <c r="H38" s="40"/>
    </row>
    <row r="39" spans="1:17" ht="19.5" customHeight="1" x14ac:dyDescent="0.25">
      <c r="A39" s="108"/>
      <c r="B39" s="111"/>
      <c r="C39" s="111"/>
      <c r="D39" s="122"/>
      <c r="E39" s="38" t="s">
        <v>131</v>
      </c>
      <c r="F39" s="39"/>
      <c r="G39" s="23"/>
      <c r="H39" s="40"/>
    </row>
    <row r="40" spans="1:17" ht="50.25" customHeight="1" x14ac:dyDescent="0.25">
      <c r="A40" s="109"/>
      <c r="B40" s="112"/>
      <c r="C40" s="112"/>
      <c r="D40" s="123"/>
      <c r="E40" s="41" t="s">
        <v>132</v>
      </c>
      <c r="F40" s="39"/>
      <c r="G40" s="23"/>
      <c r="H40" s="40"/>
    </row>
    <row r="41" spans="1:17" ht="36.75" customHeight="1" x14ac:dyDescent="0.25">
      <c r="A41" s="107">
        <v>23</v>
      </c>
      <c r="B41" s="110" t="s">
        <v>124</v>
      </c>
      <c r="C41" s="110" t="s">
        <v>61</v>
      </c>
      <c r="D41" s="121" t="s">
        <v>119</v>
      </c>
      <c r="E41" s="41" t="s">
        <v>133</v>
      </c>
      <c r="F41" s="35"/>
      <c r="G41" s="23" t="s">
        <v>126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66.75" customHeight="1" x14ac:dyDescent="0.25">
      <c r="A42" s="108"/>
      <c r="B42" s="111"/>
      <c r="C42" s="111"/>
      <c r="D42" s="122"/>
      <c r="E42" s="41" t="s">
        <v>134</v>
      </c>
      <c r="F42" s="35"/>
      <c r="G42" s="23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21" customHeight="1" x14ac:dyDescent="0.25">
      <c r="A43" s="108"/>
      <c r="B43" s="111"/>
      <c r="C43" s="111"/>
      <c r="D43" s="122"/>
      <c r="E43" s="41" t="s">
        <v>135</v>
      </c>
      <c r="F43" s="35"/>
      <c r="G43" s="23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35.25" customHeight="1" x14ac:dyDescent="0.25">
      <c r="A44" s="108"/>
      <c r="B44" s="111"/>
      <c r="C44" s="111"/>
      <c r="D44" s="122"/>
      <c r="E44" s="41" t="s">
        <v>136</v>
      </c>
      <c r="F44" s="35"/>
      <c r="G44" s="23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33.75" customHeight="1" x14ac:dyDescent="0.25">
      <c r="A45" s="108"/>
      <c r="B45" s="111"/>
      <c r="C45" s="111"/>
      <c r="D45" s="122"/>
      <c r="E45" s="41" t="s">
        <v>137</v>
      </c>
      <c r="F45" s="35"/>
      <c r="G45" s="23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36" customHeight="1" x14ac:dyDescent="0.25">
      <c r="A46" s="108"/>
      <c r="B46" s="111"/>
      <c r="C46" s="111"/>
      <c r="D46" s="122"/>
      <c r="E46" s="41" t="s">
        <v>138</v>
      </c>
      <c r="F46" s="35"/>
      <c r="G46" s="23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22.5" customHeight="1" x14ac:dyDescent="0.25">
      <c r="A47" s="108"/>
      <c r="B47" s="111"/>
      <c r="C47" s="111"/>
      <c r="D47" s="122"/>
      <c r="E47" s="41" t="s">
        <v>139</v>
      </c>
      <c r="F47" s="35"/>
      <c r="G47" s="23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50.25" customHeight="1" x14ac:dyDescent="0.25">
      <c r="A48" s="108"/>
      <c r="B48" s="111"/>
      <c r="C48" s="111"/>
      <c r="D48" s="122"/>
      <c r="E48" s="41" t="s">
        <v>140</v>
      </c>
      <c r="F48" s="35"/>
      <c r="G48" s="23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35.25" customHeight="1" x14ac:dyDescent="0.25">
      <c r="A49" s="108"/>
      <c r="B49" s="111"/>
      <c r="C49" s="111"/>
      <c r="D49" s="122"/>
      <c r="E49" s="41" t="s">
        <v>141</v>
      </c>
      <c r="F49" s="35"/>
      <c r="G49" s="23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34.5" customHeight="1" x14ac:dyDescent="0.25">
      <c r="A50" s="108"/>
      <c r="B50" s="111"/>
      <c r="C50" s="111"/>
      <c r="D50" s="122"/>
      <c r="E50" s="41" t="s">
        <v>142</v>
      </c>
      <c r="F50" s="35"/>
      <c r="G50" s="23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51" customHeight="1" x14ac:dyDescent="0.25">
      <c r="A51" s="108"/>
      <c r="B51" s="111"/>
      <c r="C51" s="111"/>
      <c r="D51" s="122"/>
      <c r="E51" s="41" t="s">
        <v>143</v>
      </c>
      <c r="F51" s="35"/>
      <c r="G51" s="23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21.75" hidden="1" customHeight="1" outlineLevel="1" x14ac:dyDescent="0.25">
      <c r="A52" s="109"/>
      <c r="B52" s="112"/>
      <c r="C52" s="112"/>
      <c r="D52" s="123"/>
      <c r="E52" s="41" t="s">
        <v>144</v>
      </c>
      <c r="F52" s="35"/>
      <c r="G52" s="23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20.25" customHeight="1" collapsed="1" x14ac:dyDescent="0.25">
      <c r="A53" s="107">
        <v>23</v>
      </c>
      <c r="B53" s="110" t="s">
        <v>124</v>
      </c>
      <c r="C53" s="110" t="s">
        <v>61</v>
      </c>
      <c r="D53" s="113" t="s">
        <v>145</v>
      </c>
      <c r="E53" s="41" t="s">
        <v>146</v>
      </c>
      <c r="F53" s="35"/>
      <c r="G53" s="23" t="s">
        <v>126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35.1" customHeight="1" x14ac:dyDescent="0.25">
      <c r="A54" s="108"/>
      <c r="B54" s="111"/>
      <c r="C54" s="111"/>
      <c r="D54" s="114"/>
      <c r="E54" s="41" t="s">
        <v>147</v>
      </c>
      <c r="F54" s="35"/>
      <c r="G54" s="23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35.1" customHeight="1" x14ac:dyDescent="0.25">
      <c r="A55" s="108"/>
      <c r="B55" s="111"/>
      <c r="C55" s="111"/>
      <c r="D55" s="114"/>
      <c r="E55" s="41" t="s">
        <v>148</v>
      </c>
      <c r="F55" s="35"/>
      <c r="G55" s="23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1" hidden="1" customHeight="1" outlineLevel="1" x14ac:dyDescent="0.25">
      <c r="A56" s="108"/>
      <c r="B56" s="111"/>
      <c r="C56" s="111"/>
      <c r="D56" s="114"/>
      <c r="E56" s="41" t="s">
        <v>149</v>
      </c>
      <c r="F56" s="35"/>
      <c r="G56" s="23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" customHeight="1" collapsed="1" x14ac:dyDescent="0.25">
      <c r="A57" s="108"/>
      <c r="B57" s="111"/>
      <c r="C57" s="111"/>
      <c r="D57" s="114"/>
      <c r="E57" s="41" t="s">
        <v>150</v>
      </c>
      <c r="F57" s="35"/>
      <c r="G57" s="23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35.1" customHeight="1" x14ac:dyDescent="0.25">
      <c r="A58" s="108"/>
      <c r="B58" s="111"/>
      <c r="C58" s="111"/>
      <c r="D58" s="114"/>
      <c r="E58" s="41" t="s">
        <v>151</v>
      </c>
      <c r="F58" s="35"/>
      <c r="G58" s="23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20.25" hidden="1" customHeight="1" outlineLevel="1" x14ac:dyDescent="0.25">
      <c r="A59" s="108"/>
      <c r="B59" s="111"/>
      <c r="C59" s="111"/>
      <c r="D59" s="114"/>
      <c r="E59" s="41" t="s">
        <v>149</v>
      </c>
      <c r="F59" s="35"/>
      <c r="G59" s="23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1.75" customHeight="1" collapsed="1" x14ac:dyDescent="0.25">
      <c r="A60" s="108"/>
      <c r="B60" s="111"/>
      <c r="C60" s="111"/>
      <c r="D60" s="114"/>
      <c r="E60" s="41" t="s">
        <v>152</v>
      </c>
      <c r="F60" s="35"/>
      <c r="G60" s="23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9.5" hidden="1" customHeight="1" outlineLevel="1" x14ac:dyDescent="0.25">
      <c r="A61" s="109"/>
      <c r="B61" s="112"/>
      <c r="C61" s="112"/>
      <c r="D61" s="115"/>
      <c r="E61" s="41" t="s">
        <v>153</v>
      </c>
      <c r="F61" s="35"/>
      <c r="G61" s="23"/>
      <c r="H61" s="36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33" hidden="1" customHeight="1" outlineLevel="1" collapsed="1" x14ac:dyDescent="0.25">
      <c r="A62" s="107">
        <v>23</v>
      </c>
      <c r="B62" s="110" t="s">
        <v>124</v>
      </c>
      <c r="C62" s="110" t="s">
        <v>61</v>
      </c>
      <c r="D62" s="113" t="s">
        <v>120</v>
      </c>
      <c r="E62" s="34" t="s">
        <v>154</v>
      </c>
      <c r="F62" s="20"/>
      <c r="G62" s="23" t="s">
        <v>126</v>
      </c>
      <c r="H62" s="32"/>
    </row>
    <row r="63" spans="1:17" ht="35.25" hidden="1" customHeight="1" outlineLevel="2" x14ac:dyDescent="0.25">
      <c r="A63" s="108"/>
      <c r="B63" s="111"/>
      <c r="C63" s="111"/>
      <c r="D63" s="114"/>
      <c r="E63" s="34" t="s">
        <v>155</v>
      </c>
      <c r="F63" s="20"/>
      <c r="G63" s="23"/>
      <c r="H63" s="32"/>
    </row>
    <row r="64" spans="1:17" ht="33" hidden="1" customHeight="1" outlineLevel="1" collapsed="1" x14ac:dyDescent="0.25">
      <c r="A64" s="108"/>
      <c r="B64" s="111"/>
      <c r="C64" s="111"/>
      <c r="D64" s="114"/>
      <c r="E64" s="34" t="s">
        <v>156</v>
      </c>
      <c r="F64" s="20"/>
      <c r="G64" s="23"/>
      <c r="H64" s="32"/>
    </row>
    <row r="65" spans="1:8" ht="28.5" hidden="1" customHeight="1" outlineLevel="1" x14ac:dyDescent="0.25">
      <c r="A65" s="108"/>
      <c r="B65" s="111"/>
      <c r="C65" s="111"/>
      <c r="D65" s="114"/>
      <c r="E65" s="41" t="s">
        <v>157</v>
      </c>
      <c r="F65" s="20"/>
      <c r="G65" s="23"/>
      <c r="H65" s="32"/>
    </row>
    <row r="66" spans="1:8" ht="33" hidden="1" customHeight="1" outlineLevel="1" x14ac:dyDescent="0.25">
      <c r="A66" s="109"/>
      <c r="B66" s="112"/>
      <c r="C66" s="112"/>
      <c r="D66" s="115"/>
      <c r="E66" s="41" t="s">
        <v>158</v>
      </c>
      <c r="F66" s="20"/>
      <c r="G66" s="23"/>
      <c r="H66" s="32"/>
    </row>
    <row r="67" spans="1:8" ht="79.5" hidden="1" customHeight="1" outlineLevel="1" x14ac:dyDescent="0.25">
      <c r="A67" s="19">
        <v>24</v>
      </c>
      <c r="B67" s="20" t="s">
        <v>159</v>
      </c>
      <c r="C67" s="21" t="s">
        <v>61</v>
      </c>
      <c r="D67" s="20" t="s">
        <v>159</v>
      </c>
      <c r="E67" s="20"/>
      <c r="F67" s="20"/>
      <c r="G67" s="23" t="s">
        <v>160</v>
      </c>
      <c r="H67" s="32" t="s">
        <v>161</v>
      </c>
    </row>
    <row r="68" spans="1:8" ht="78.75" hidden="1" customHeight="1" outlineLevel="1" x14ac:dyDescent="0.25">
      <c r="A68" s="19">
        <v>25</v>
      </c>
      <c r="B68" s="20" t="s">
        <v>162</v>
      </c>
      <c r="C68" s="20" t="s">
        <v>61</v>
      </c>
      <c r="D68" s="20" t="s">
        <v>162</v>
      </c>
      <c r="E68" s="20"/>
      <c r="F68" s="20"/>
      <c r="G68" s="23" t="s">
        <v>163</v>
      </c>
      <c r="H68" s="32" t="s">
        <v>161</v>
      </c>
    </row>
    <row r="69" spans="1:8" ht="78.75" hidden="1" customHeight="1" outlineLevel="1" x14ac:dyDescent="0.25">
      <c r="A69" s="19">
        <v>26</v>
      </c>
      <c r="B69" s="20" t="s">
        <v>164</v>
      </c>
      <c r="C69" s="21" t="s">
        <v>70</v>
      </c>
      <c r="D69" s="20" t="s">
        <v>164</v>
      </c>
      <c r="E69" s="20"/>
      <c r="F69" s="20"/>
      <c r="G69" s="23" t="s">
        <v>165</v>
      </c>
      <c r="H69" s="32" t="s">
        <v>161</v>
      </c>
    </row>
    <row r="70" spans="1:8" hidden="1" outlineLevel="1" x14ac:dyDescent="0.25">
      <c r="A70" s="116" t="s">
        <v>166</v>
      </c>
      <c r="B70" s="117"/>
      <c r="C70" s="117"/>
      <c r="D70" s="117"/>
      <c r="E70" s="117"/>
      <c r="F70" s="117"/>
      <c r="G70" s="117"/>
      <c r="H70" s="118"/>
    </row>
    <row r="71" spans="1:8" ht="45" hidden="1" outlineLevel="1" x14ac:dyDescent="0.25">
      <c r="A71" s="19">
        <v>27</v>
      </c>
      <c r="B71" s="20" t="s">
        <v>167</v>
      </c>
      <c r="C71" s="20" t="s">
        <v>168</v>
      </c>
      <c r="D71" s="20" t="s">
        <v>167</v>
      </c>
      <c r="E71" s="20">
        <v>0</v>
      </c>
      <c r="F71" s="20"/>
      <c r="G71" s="23" t="s">
        <v>169</v>
      </c>
      <c r="H71" s="32"/>
    </row>
    <row r="72" spans="1:8" ht="45" hidden="1" outlineLevel="1" x14ac:dyDescent="0.25">
      <c r="A72" s="19">
        <v>28</v>
      </c>
      <c r="B72" s="20" t="s">
        <v>170</v>
      </c>
      <c r="C72" s="20" t="s">
        <v>168</v>
      </c>
      <c r="D72" s="20" t="s">
        <v>170</v>
      </c>
      <c r="E72" s="20">
        <v>0</v>
      </c>
      <c r="F72" s="20"/>
      <c r="G72" s="23" t="s">
        <v>171</v>
      </c>
      <c r="H72" s="32"/>
    </row>
    <row r="73" spans="1:8" ht="60" hidden="1" outlineLevel="1" x14ac:dyDescent="0.25">
      <c r="A73" s="19">
        <v>29</v>
      </c>
      <c r="B73" s="20" t="s">
        <v>172</v>
      </c>
      <c r="C73" s="20" t="s">
        <v>168</v>
      </c>
      <c r="D73" s="20" t="s">
        <v>172</v>
      </c>
      <c r="E73" s="20">
        <v>0</v>
      </c>
      <c r="F73" s="20"/>
      <c r="G73" s="23" t="s">
        <v>173</v>
      </c>
      <c r="H73" s="32"/>
    </row>
    <row r="74" spans="1:8" ht="45.75" hidden="1" outlineLevel="1" thickBot="1" x14ac:dyDescent="0.3">
      <c r="A74" s="42">
        <v>30</v>
      </c>
      <c r="B74" s="43" t="s">
        <v>174</v>
      </c>
      <c r="C74" s="43" t="s">
        <v>70</v>
      </c>
      <c r="D74" s="43" t="s">
        <v>174</v>
      </c>
      <c r="E74" s="43">
        <v>0</v>
      </c>
      <c r="F74" s="43"/>
      <c r="G74" s="44" t="s">
        <v>175</v>
      </c>
      <c r="H74" s="45"/>
    </row>
    <row r="75" spans="1:8" hidden="1" outlineLevel="1" x14ac:dyDescent="0.25">
      <c r="A75" s="119" t="s">
        <v>176</v>
      </c>
      <c r="B75" s="119"/>
      <c r="C75" s="119"/>
      <c r="D75" s="119"/>
      <c r="E75" s="119"/>
      <c r="F75" s="119"/>
      <c r="G75" s="119"/>
      <c r="H75" s="119"/>
    </row>
    <row r="76" spans="1:8" ht="45" hidden="1" outlineLevel="1" x14ac:dyDescent="0.25">
      <c r="A76" s="5">
        <v>31</v>
      </c>
      <c r="B76" s="15" t="s">
        <v>69</v>
      </c>
      <c r="C76" s="5" t="s">
        <v>70</v>
      </c>
      <c r="D76" s="15" t="s">
        <v>69</v>
      </c>
      <c r="E76" s="15"/>
      <c r="F76" s="15"/>
      <c r="G76" s="46" t="s">
        <v>177</v>
      </c>
      <c r="H76" s="6"/>
    </row>
    <row r="77" spans="1:8" ht="45" hidden="1" outlineLevel="1" x14ac:dyDescent="0.25">
      <c r="A77" s="5">
        <v>32</v>
      </c>
      <c r="B77" s="15" t="s">
        <v>72</v>
      </c>
      <c r="C77" s="5" t="s">
        <v>70</v>
      </c>
      <c r="D77" s="15" t="s">
        <v>72</v>
      </c>
      <c r="E77" s="15"/>
      <c r="F77" s="15"/>
      <c r="G77" s="46" t="s">
        <v>178</v>
      </c>
      <c r="H77" s="6"/>
    </row>
    <row r="78" spans="1:8" ht="45" hidden="1" outlineLevel="1" x14ac:dyDescent="0.25">
      <c r="A78" s="5">
        <v>33</v>
      </c>
      <c r="B78" s="15" t="s">
        <v>74</v>
      </c>
      <c r="C78" s="5" t="s">
        <v>70</v>
      </c>
      <c r="D78" s="15" t="s">
        <v>74</v>
      </c>
      <c r="E78" s="15"/>
      <c r="F78" s="15"/>
      <c r="G78" s="46" t="s">
        <v>179</v>
      </c>
      <c r="H78" s="6"/>
    </row>
    <row r="79" spans="1:8" ht="45" hidden="1" outlineLevel="1" x14ac:dyDescent="0.25">
      <c r="A79" s="5">
        <v>34</v>
      </c>
      <c r="B79" s="15" t="s">
        <v>108</v>
      </c>
      <c r="C79" s="5" t="s">
        <v>70</v>
      </c>
      <c r="D79" s="15" t="s">
        <v>108</v>
      </c>
      <c r="E79" s="15"/>
      <c r="F79" s="15"/>
      <c r="G79" s="46" t="s">
        <v>180</v>
      </c>
      <c r="H79" s="6"/>
    </row>
    <row r="80" spans="1:8" ht="45" hidden="1" outlineLevel="1" x14ac:dyDescent="0.25">
      <c r="A80" s="5">
        <v>35</v>
      </c>
      <c r="B80" s="15" t="s">
        <v>110</v>
      </c>
      <c r="C80" s="5" t="s">
        <v>70</v>
      </c>
      <c r="D80" s="15" t="s">
        <v>110</v>
      </c>
      <c r="E80" s="15"/>
      <c r="F80" s="15"/>
      <c r="G80" s="46" t="s">
        <v>181</v>
      </c>
      <c r="H80" s="6"/>
    </row>
    <row r="81" spans="1:8" ht="45" hidden="1" outlineLevel="1" x14ac:dyDescent="0.25">
      <c r="A81" s="5">
        <v>36</v>
      </c>
      <c r="B81" s="15" t="s">
        <v>112</v>
      </c>
      <c r="C81" s="5" t="s">
        <v>70</v>
      </c>
      <c r="D81" s="15" t="s">
        <v>112</v>
      </c>
      <c r="E81" s="15"/>
      <c r="F81" s="15"/>
      <c r="G81" s="46" t="s">
        <v>182</v>
      </c>
      <c r="H81" s="6"/>
    </row>
    <row r="82" spans="1:8" hidden="1" outlineLevel="1" x14ac:dyDescent="0.25">
      <c r="A82" s="104" t="s">
        <v>183</v>
      </c>
      <c r="B82" s="105"/>
      <c r="C82" s="105"/>
      <c r="D82" s="105"/>
      <c r="E82" s="105"/>
      <c r="F82" s="105"/>
      <c r="G82" s="105"/>
      <c r="H82" s="106"/>
    </row>
    <row r="83" spans="1:8" ht="30" hidden="1" outlineLevel="1" x14ac:dyDescent="0.25">
      <c r="A83" s="5">
        <v>37</v>
      </c>
      <c r="B83" s="15" t="s">
        <v>184</v>
      </c>
      <c r="C83" s="5" t="s">
        <v>61</v>
      </c>
      <c r="D83" s="15" t="s">
        <v>184</v>
      </c>
      <c r="E83" s="15"/>
      <c r="F83" s="15"/>
      <c r="G83" s="46" t="s">
        <v>185</v>
      </c>
      <c r="H83" s="6"/>
    </row>
    <row r="84" spans="1:8" hidden="1" outlineLevel="1" x14ac:dyDescent="0.25">
      <c r="A84" s="5">
        <v>38</v>
      </c>
      <c r="B84" s="15" t="s">
        <v>162</v>
      </c>
      <c r="C84" s="5" t="s">
        <v>61</v>
      </c>
      <c r="D84" s="15" t="s">
        <v>162</v>
      </c>
      <c r="E84" s="15"/>
      <c r="F84" s="15"/>
      <c r="G84" s="46" t="s">
        <v>186</v>
      </c>
      <c r="H84" s="6"/>
    </row>
    <row r="85" spans="1:8" ht="30" hidden="1" outlineLevel="1" x14ac:dyDescent="0.25">
      <c r="A85" s="5">
        <v>39</v>
      </c>
      <c r="B85" s="15" t="s">
        <v>187</v>
      </c>
      <c r="C85" s="5" t="s">
        <v>188</v>
      </c>
      <c r="D85" s="15" t="s">
        <v>187</v>
      </c>
      <c r="E85" s="15"/>
      <c r="F85" s="15"/>
      <c r="G85" s="46" t="s">
        <v>189</v>
      </c>
      <c r="H85" s="6"/>
    </row>
    <row r="86" spans="1:8" ht="30" hidden="1" outlineLevel="1" x14ac:dyDescent="0.25">
      <c r="A86" s="5">
        <v>40</v>
      </c>
      <c r="B86" s="15" t="s">
        <v>190</v>
      </c>
      <c r="C86" s="5" t="s">
        <v>70</v>
      </c>
      <c r="D86" s="15" t="s">
        <v>190</v>
      </c>
      <c r="E86" s="15"/>
      <c r="F86" s="15"/>
      <c r="G86" s="46" t="s">
        <v>191</v>
      </c>
      <c r="H86" s="47"/>
    </row>
    <row r="87" spans="1:8" ht="30" hidden="1" outlineLevel="1" x14ac:dyDescent="0.25">
      <c r="A87" s="5">
        <v>41</v>
      </c>
      <c r="B87" s="15" t="s">
        <v>192</v>
      </c>
      <c r="C87" s="5" t="s">
        <v>70</v>
      </c>
      <c r="D87" s="15" t="s">
        <v>192</v>
      </c>
      <c r="E87" s="15"/>
      <c r="F87" s="15"/>
      <c r="G87" s="46" t="s">
        <v>193</v>
      </c>
      <c r="H87" s="47"/>
    </row>
    <row r="88" spans="1:8" ht="30" hidden="1" outlineLevel="1" x14ac:dyDescent="0.25">
      <c r="A88" s="5">
        <v>42</v>
      </c>
      <c r="B88" s="15" t="s">
        <v>194</v>
      </c>
      <c r="C88" s="5" t="s">
        <v>70</v>
      </c>
      <c r="D88" s="15" t="s">
        <v>194</v>
      </c>
      <c r="E88" s="15"/>
      <c r="F88" s="15"/>
      <c r="G88" s="46" t="s">
        <v>195</v>
      </c>
      <c r="H88" s="47"/>
    </row>
    <row r="89" spans="1:8" ht="75" hidden="1" outlineLevel="1" x14ac:dyDescent="0.25">
      <c r="A89" s="5">
        <v>43</v>
      </c>
      <c r="B89" s="15" t="s">
        <v>196</v>
      </c>
      <c r="C89" s="5" t="s">
        <v>70</v>
      </c>
      <c r="D89" s="15" t="s">
        <v>196</v>
      </c>
      <c r="E89" s="15"/>
      <c r="F89" s="15"/>
      <c r="G89" s="46" t="s">
        <v>197</v>
      </c>
      <c r="H89" s="47"/>
    </row>
    <row r="90" spans="1:8" ht="60" hidden="1" outlineLevel="1" x14ac:dyDescent="0.25">
      <c r="A90" s="5">
        <v>44</v>
      </c>
      <c r="B90" s="15" t="s">
        <v>198</v>
      </c>
      <c r="C90" s="5" t="s">
        <v>70</v>
      </c>
      <c r="D90" s="15" t="s">
        <v>198</v>
      </c>
      <c r="E90" s="15"/>
      <c r="F90" s="15"/>
      <c r="G90" s="46" t="s">
        <v>199</v>
      </c>
      <c r="H90" s="47"/>
    </row>
    <row r="91" spans="1:8" ht="75" hidden="1" outlineLevel="1" x14ac:dyDescent="0.25">
      <c r="A91" s="5">
        <v>45</v>
      </c>
      <c r="B91" s="15" t="s">
        <v>200</v>
      </c>
      <c r="C91" s="5" t="s">
        <v>70</v>
      </c>
      <c r="D91" s="15" t="s">
        <v>200</v>
      </c>
      <c r="E91" s="15"/>
      <c r="F91" s="15"/>
      <c r="G91" s="46" t="s">
        <v>201</v>
      </c>
      <c r="H91" s="47"/>
    </row>
    <row r="92" spans="1:8" ht="90" hidden="1" outlineLevel="1" x14ac:dyDescent="0.25">
      <c r="A92" s="5">
        <v>46</v>
      </c>
      <c r="B92" s="15" t="s">
        <v>202</v>
      </c>
      <c r="C92" s="5" t="s">
        <v>70</v>
      </c>
      <c r="D92" s="15" t="s">
        <v>202</v>
      </c>
      <c r="E92" s="15"/>
      <c r="F92" s="15"/>
      <c r="G92" s="46" t="s">
        <v>203</v>
      </c>
      <c r="H92" s="47"/>
    </row>
    <row r="93" spans="1:8" hidden="1" outlineLevel="1" x14ac:dyDescent="0.25">
      <c r="A93" s="104" t="s">
        <v>204</v>
      </c>
      <c r="B93" s="105"/>
      <c r="C93" s="105"/>
      <c r="D93" s="105"/>
      <c r="E93" s="105"/>
      <c r="F93" s="105"/>
      <c r="G93" s="105"/>
      <c r="H93" s="106"/>
    </row>
    <row r="94" spans="1:8" ht="45" hidden="1" outlineLevel="1" x14ac:dyDescent="0.25">
      <c r="A94" s="5">
        <v>47</v>
      </c>
      <c r="B94" s="15" t="s">
        <v>167</v>
      </c>
      <c r="C94" s="5" t="s">
        <v>168</v>
      </c>
      <c r="D94" s="15" t="s">
        <v>167</v>
      </c>
      <c r="E94" s="15"/>
      <c r="F94" s="15"/>
      <c r="G94" s="46" t="s">
        <v>169</v>
      </c>
      <c r="H94" s="15"/>
    </row>
    <row r="95" spans="1:8" ht="45" hidden="1" outlineLevel="1" x14ac:dyDescent="0.25">
      <c r="A95" s="5">
        <v>48</v>
      </c>
      <c r="B95" s="15" t="s">
        <v>170</v>
      </c>
      <c r="C95" s="5" t="s">
        <v>168</v>
      </c>
      <c r="D95" s="15" t="s">
        <v>170</v>
      </c>
      <c r="E95" s="15"/>
      <c r="F95" s="15"/>
      <c r="G95" s="46" t="s">
        <v>205</v>
      </c>
      <c r="H95" s="15"/>
    </row>
    <row r="96" spans="1:8" ht="60" hidden="1" outlineLevel="1" x14ac:dyDescent="0.25">
      <c r="A96" s="5">
        <v>49</v>
      </c>
      <c r="B96" s="15" t="s">
        <v>172</v>
      </c>
      <c r="C96" s="5" t="s">
        <v>168</v>
      </c>
      <c r="D96" s="15" t="s">
        <v>172</v>
      </c>
      <c r="E96" s="15"/>
      <c r="F96" s="15"/>
      <c r="G96" s="46" t="s">
        <v>173</v>
      </c>
      <c r="H96" s="15"/>
    </row>
    <row r="97" spans="1:8" ht="45" hidden="1" outlineLevel="1" x14ac:dyDescent="0.25">
      <c r="A97" s="5">
        <v>50</v>
      </c>
      <c r="B97" s="15" t="s">
        <v>174</v>
      </c>
      <c r="C97" s="5" t="s">
        <v>70</v>
      </c>
      <c r="D97" s="15" t="s">
        <v>174</v>
      </c>
      <c r="E97" s="15"/>
      <c r="F97" s="15"/>
      <c r="G97" s="46" t="s">
        <v>206</v>
      </c>
      <c r="H97" s="15"/>
    </row>
    <row r="98" spans="1:8" collapsed="1" x14ac:dyDescent="0.25">
      <c r="A98" s="104" t="s">
        <v>207</v>
      </c>
      <c r="B98" s="105"/>
      <c r="C98" s="105"/>
      <c r="D98" s="105"/>
      <c r="E98" s="105"/>
      <c r="F98" s="105"/>
      <c r="G98" s="105"/>
      <c r="H98" s="106"/>
    </row>
    <row r="99" spans="1:8" ht="48" customHeight="1" x14ac:dyDescent="0.25">
      <c r="A99" s="5">
        <v>51</v>
      </c>
      <c r="B99" s="15" t="s">
        <v>208</v>
      </c>
      <c r="C99" s="5" t="s">
        <v>168</v>
      </c>
      <c r="D99" s="15" t="s">
        <v>208</v>
      </c>
      <c r="E99" s="15"/>
      <c r="F99" s="15"/>
      <c r="G99" s="46" t="s">
        <v>209</v>
      </c>
      <c r="H99" s="15"/>
    </row>
    <row r="100" spans="1:8" ht="30" x14ac:dyDescent="0.25">
      <c r="A100" s="5">
        <v>52</v>
      </c>
      <c r="B100" s="15" t="s">
        <v>210</v>
      </c>
      <c r="C100" s="5" t="s">
        <v>168</v>
      </c>
      <c r="D100" s="15" t="s">
        <v>210</v>
      </c>
      <c r="E100" s="76" t="s">
        <v>358</v>
      </c>
      <c r="F100" s="20"/>
      <c r="G100" s="46" t="s">
        <v>211</v>
      </c>
      <c r="H100" s="15"/>
    </row>
    <row r="101" spans="1:8" ht="75" x14ac:dyDescent="0.25">
      <c r="A101" s="5">
        <v>53</v>
      </c>
      <c r="B101" s="15" t="s">
        <v>212</v>
      </c>
      <c r="C101" s="5" t="s">
        <v>70</v>
      </c>
      <c r="D101" s="15" t="s">
        <v>212</v>
      </c>
      <c r="E101" s="76">
        <v>77351.850000000006</v>
      </c>
      <c r="F101" s="20"/>
      <c r="G101" s="46" t="s">
        <v>213</v>
      </c>
      <c r="H101" s="15"/>
    </row>
    <row r="103" spans="1:8" x14ac:dyDescent="0.25">
      <c r="A103" s="93" t="s">
        <v>310</v>
      </c>
      <c r="B103" s="93"/>
      <c r="C103" s="93"/>
      <c r="D103" s="93"/>
      <c r="E103" s="93"/>
    </row>
    <row r="104" spans="1:8" ht="18.75" x14ac:dyDescent="0.25">
      <c r="A104" s="94" t="s">
        <v>263</v>
      </c>
      <c r="B104" s="94"/>
      <c r="C104" s="94"/>
      <c r="D104" s="94"/>
      <c r="E104" s="91" t="s">
        <v>264</v>
      </c>
    </row>
    <row r="105" spans="1:8" ht="78" customHeight="1" x14ac:dyDescent="0.25">
      <c r="A105" s="95" t="s">
        <v>265</v>
      </c>
      <c r="B105" s="95"/>
      <c r="C105" s="95"/>
      <c r="D105" s="95"/>
      <c r="E105" s="92"/>
    </row>
    <row r="106" spans="1:8" ht="48" customHeight="1" x14ac:dyDescent="0.25">
      <c r="A106" s="96" t="s">
        <v>270</v>
      </c>
      <c r="B106" s="96"/>
      <c r="C106" s="96"/>
      <c r="D106" s="96"/>
      <c r="E106" s="80">
        <v>0.01</v>
      </c>
      <c r="F106" s="74" t="s">
        <v>295</v>
      </c>
      <c r="G106" s="75">
        <f>E106+E107+E108+E109+E110+E111+E112+E115+E116+E117+E121+E122+E123</f>
        <v>1.55</v>
      </c>
    </row>
    <row r="107" spans="1:8" ht="48" customHeight="1" x14ac:dyDescent="0.25">
      <c r="A107" s="90" t="s">
        <v>271</v>
      </c>
      <c r="B107" s="90"/>
      <c r="C107" s="90"/>
      <c r="D107" s="90"/>
      <c r="E107" s="80">
        <v>0.01</v>
      </c>
      <c r="F107" s="74" t="s">
        <v>295</v>
      </c>
    </row>
    <row r="108" spans="1:8" ht="48" customHeight="1" x14ac:dyDescent="0.25">
      <c r="A108" s="90" t="s">
        <v>272</v>
      </c>
      <c r="B108" s="90"/>
      <c r="C108" s="90"/>
      <c r="D108" s="90"/>
      <c r="E108" s="80">
        <v>0.01</v>
      </c>
      <c r="F108" s="74" t="s">
        <v>295</v>
      </c>
    </row>
    <row r="109" spans="1:8" ht="48" customHeight="1" x14ac:dyDescent="0.25">
      <c r="A109" s="90" t="s">
        <v>273</v>
      </c>
      <c r="B109" s="90"/>
      <c r="C109" s="90"/>
      <c r="D109" s="90"/>
      <c r="E109" s="80">
        <v>0.17</v>
      </c>
      <c r="F109" s="74" t="s">
        <v>295</v>
      </c>
    </row>
    <row r="110" spans="1:8" ht="48" customHeight="1" x14ac:dyDescent="0.25">
      <c r="A110" s="90" t="s">
        <v>274</v>
      </c>
      <c r="B110" s="90"/>
      <c r="C110" s="90"/>
      <c r="D110" s="90"/>
      <c r="E110" s="81">
        <v>0.01</v>
      </c>
      <c r="F110" s="74" t="s">
        <v>295</v>
      </c>
    </row>
    <row r="111" spans="1:8" ht="48" customHeight="1" x14ac:dyDescent="0.25">
      <c r="A111" s="120" t="s">
        <v>275</v>
      </c>
      <c r="B111" s="120"/>
      <c r="C111" s="120"/>
      <c r="D111" s="120"/>
      <c r="E111" s="80">
        <v>0.49</v>
      </c>
      <c r="F111" s="74" t="s">
        <v>295</v>
      </c>
    </row>
    <row r="112" spans="1:8" ht="48" customHeight="1" x14ac:dyDescent="0.25">
      <c r="A112" s="90" t="s">
        <v>276</v>
      </c>
      <c r="B112" s="90"/>
      <c r="C112" s="90"/>
      <c r="D112" s="90"/>
      <c r="E112" s="80">
        <v>0.03</v>
      </c>
      <c r="F112" s="74" t="s">
        <v>295</v>
      </c>
    </row>
    <row r="113" spans="1:7" ht="48" customHeight="1" x14ac:dyDescent="0.25">
      <c r="A113" s="90" t="s">
        <v>277</v>
      </c>
      <c r="B113" s="90"/>
      <c r="C113" s="90"/>
      <c r="D113" s="90"/>
      <c r="E113" s="80">
        <v>0.08</v>
      </c>
      <c r="F113" s="74" t="s">
        <v>294</v>
      </c>
      <c r="G113" s="75">
        <f>E113+E118+E119+E120+E124+E126</f>
        <v>6.14</v>
      </c>
    </row>
    <row r="114" spans="1:7" ht="63.75" customHeight="1" x14ac:dyDescent="0.25">
      <c r="A114" s="95" t="s">
        <v>266</v>
      </c>
      <c r="B114" s="95"/>
      <c r="C114" s="95"/>
      <c r="D114" s="95"/>
      <c r="E114" s="82"/>
      <c r="F114" s="73"/>
    </row>
    <row r="115" spans="1:7" ht="34.5" customHeight="1" x14ac:dyDescent="0.25">
      <c r="A115" s="97" t="s">
        <v>278</v>
      </c>
      <c r="B115" s="98"/>
      <c r="C115" s="98"/>
      <c r="D115" s="99"/>
      <c r="E115" s="80">
        <v>0.15</v>
      </c>
      <c r="F115" s="74" t="s">
        <v>295</v>
      </c>
    </row>
    <row r="116" spans="1:7" ht="34.5" customHeight="1" x14ac:dyDescent="0.25">
      <c r="A116" s="97" t="s">
        <v>279</v>
      </c>
      <c r="B116" s="98"/>
      <c r="C116" s="98"/>
      <c r="D116" s="99"/>
      <c r="E116" s="80">
        <v>0.17</v>
      </c>
      <c r="F116" s="74" t="s">
        <v>295</v>
      </c>
    </row>
    <row r="117" spans="1:7" ht="34.5" customHeight="1" x14ac:dyDescent="0.25">
      <c r="A117" s="90" t="s">
        <v>280</v>
      </c>
      <c r="B117" s="90"/>
      <c r="C117" s="90"/>
      <c r="D117" s="90"/>
      <c r="E117" s="80">
        <v>0.17</v>
      </c>
      <c r="F117" s="74" t="s">
        <v>295</v>
      </c>
    </row>
    <row r="118" spans="1:7" ht="48" customHeight="1" x14ac:dyDescent="0.25">
      <c r="A118" s="90" t="s">
        <v>281</v>
      </c>
      <c r="B118" s="90"/>
      <c r="C118" s="90"/>
      <c r="D118" s="90"/>
      <c r="E118" s="80">
        <v>0.09</v>
      </c>
      <c r="F118" s="74" t="s">
        <v>294</v>
      </c>
    </row>
    <row r="119" spans="1:7" ht="37.5" customHeight="1" x14ac:dyDescent="0.25">
      <c r="A119" s="90" t="s">
        <v>282</v>
      </c>
      <c r="B119" s="90"/>
      <c r="C119" s="90"/>
      <c r="D119" s="90"/>
      <c r="E119" s="80">
        <v>0.96</v>
      </c>
      <c r="F119" s="74" t="s">
        <v>294</v>
      </c>
    </row>
    <row r="120" spans="1:7" ht="48" customHeight="1" x14ac:dyDescent="0.25">
      <c r="A120" s="90" t="s">
        <v>283</v>
      </c>
      <c r="B120" s="90"/>
      <c r="C120" s="90"/>
      <c r="D120" s="90"/>
      <c r="E120" s="80">
        <v>0.09</v>
      </c>
      <c r="F120" s="74" t="s">
        <v>294</v>
      </c>
    </row>
    <row r="121" spans="1:7" ht="23.25" customHeight="1" x14ac:dyDescent="0.25">
      <c r="A121" s="90" t="s">
        <v>284</v>
      </c>
      <c r="B121" s="90"/>
      <c r="C121" s="90"/>
      <c r="D121" s="90"/>
      <c r="E121" s="83">
        <v>0.03</v>
      </c>
      <c r="F121" s="74" t="s">
        <v>295</v>
      </c>
    </row>
    <row r="122" spans="1:7" ht="34.5" customHeight="1" x14ac:dyDescent="0.25">
      <c r="A122" s="90" t="s">
        <v>285</v>
      </c>
      <c r="B122" s="90"/>
      <c r="C122" s="90"/>
      <c r="D122" s="90"/>
      <c r="E122" s="83">
        <v>0.2</v>
      </c>
      <c r="F122" s="74" t="s">
        <v>295</v>
      </c>
    </row>
    <row r="123" spans="1:7" ht="24.75" customHeight="1" x14ac:dyDescent="0.25">
      <c r="A123" s="90" t="s">
        <v>286</v>
      </c>
      <c r="B123" s="90"/>
      <c r="C123" s="90"/>
      <c r="D123" s="90"/>
      <c r="E123" s="83">
        <v>0.1</v>
      </c>
      <c r="F123" s="74" t="s">
        <v>295</v>
      </c>
    </row>
    <row r="124" spans="1:7" ht="23.25" customHeight="1" x14ac:dyDescent="0.25">
      <c r="A124" s="90" t="s">
        <v>287</v>
      </c>
      <c r="B124" s="90"/>
      <c r="C124" s="90"/>
      <c r="D124" s="90"/>
      <c r="E124" s="83">
        <v>3.62</v>
      </c>
      <c r="F124" s="74" t="s">
        <v>294</v>
      </c>
    </row>
    <row r="125" spans="1:7" ht="35.25" customHeight="1" x14ac:dyDescent="0.25">
      <c r="A125" s="95" t="s">
        <v>267</v>
      </c>
      <c r="B125" s="95"/>
      <c r="C125" s="95"/>
      <c r="D125" s="95"/>
      <c r="E125" s="84"/>
      <c r="F125" s="73"/>
    </row>
    <row r="126" spans="1:7" ht="21.75" customHeight="1" x14ac:dyDescent="0.25">
      <c r="A126" s="90" t="s">
        <v>288</v>
      </c>
      <c r="B126" s="90"/>
      <c r="C126" s="90"/>
      <c r="D126" s="90"/>
      <c r="E126" s="83">
        <v>1.3</v>
      </c>
      <c r="F126" s="74" t="s">
        <v>294</v>
      </c>
    </row>
    <row r="127" spans="1:7" ht="36.75" hidden="1" customHeight="1" outlineLevel="1" x14ac:dyDescent="0.25">
      <c r="A127" s="90" t="s">
        <v>289</v>
      </c>
      <c r="B127" s="90"/>
      <c r="C127" s="90"/>
      <c r="D127" s="90"/>
      <c r="E127" s="83">
        <v>0</v>
      </c>
      <c r="F127" s="73"/>
    </row>
    <row r="128" spans="1:7" ht="15.75" collapsed="1" x14ac:dyDescent="0.25">
      <c r="A128" s="100" t="s">
        <v>268</v>
      </c>
      <c r="B128" s="101"/>
      <c r="C128" s="101"/>
      <c r="D128" s="102"/>
      <c r="E128" s="85"/>
      <c r="F128" s="73"/>
    </row>
    <row r="129" spans="1:7" x14ac:dyDescent="0.25">
      <c r="A129" s="97" t="s">
        <v>290</v>
      </c>
      <c r="B129" s="98"/>
      <c r="C129" s="98"/>
      <c r="D129" s="99"/>
      <c r="E129" s="86">
        <v>2.98</v>
      </c>
      <c r="F129" s="73" t="s">
        <v>296</v>
      </c>
      <c r="G129" s="75">
        <f>E129+E130+E131</f>
        <v>7.24</v>
      </c>
    </row>
    <row r="130" spans="1:7" x14ac:dyDescent="0.25">
      <c r="A130" s="97" t="s">
        <v>291</v>
      </c>
      <c r="B130" s="98"/>
      <c r="C130" s="98"/>
      <c r="D130" s="99"/>
      <c r="E130" s="86">
        <v>0.81</v>
      </c>
      <c r="F130" s="73" t="s">
        <v>296</v>
      </c>
    </row>
    <row r="131" spans="1:7" x14ac:dyDescent="0.25">
      <c r="A131" s="97" t="s">
        <v>292</v>
      </c>
      <c r="B131" s="98"/>
      <c r="C131" s="98"/>
      <c r="D131" s="99"/>
      <c r="E131" s="87">
        <v>3.45</v>
      </c>
      <c r="F131" s="73" t="s">
        <v>296</v>
      </c>
    </row>
    <row r="132" spans="1:7" ht="15.75" x14ac:dyDescent="0.25">
      <c r="A132" s="103" t="s">
        <v>269</v>
      </c>
      <c r="B132" s="103"/>
      <c r="C132" s="103"/>
      <c r="D132" s="103"/>
      <c r="E132" s="88">
        <f>SUM(E106:E131)</f>
        <v>14.93</v>
      </c>
      <c r="F132" s="73"/>
    </row>
  </sheetData>
  <sheetProtection password="9BFD" sheet="1" objects="1" scenarios="1"/>
  <mergeCells count="63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103:E103"/>
    <mergeCell ref="A104:D104"/>
    <mergeCell ref="E104:E105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2:D132"/>
    <mergeCell ref="A126:D126"/>
    <mergeCell ref="A127:D127"/>
    <mergeCell ref="A128:D128"/>
    <mergeCell ref="A129:D129"/>
    <mergeCell ref="A130:D130"/>
    <mergeCell ref="A131:D131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2</vt:i4>
      </vt:variant>
    </vt:vector>
  </HeadingPairs>
  <TitlesOfParts>
    <vt:vector size="51" baseType="lpstr">
      <vt:lpstr>Перечень</vt:lpstr>
      <vt:lpstr>Г12</vt:lpstr>
      <vt:lpstr>Г14</vt:lpstr>
      <vt:lpstr>Г16</vt:lpstr>
      <vt:lpstr>К36</vt:lpstr>
      <vt:lpstr>К36а</vt:lpstr>
      <vt:lpstr>К38</vt:lpstr>
      <vt:lpstr>К42</vt:lpstr>
      <vt:lpstr>К52</vt:lpstr>
      <vt:lpstr>К64</vt:lpstr>
      <vt:lpstr>К68</vt:lpstr>
      <vt:lpstr>К72</vt:lpstr>
      <vt:lpstr>Ком8</vt:lpstr>
      <vt:lpstr>Ком10</vt:lpstr>
      <vt:lpstr>Л52</vt:lpstr>
      <vt:lpstr>Л53</vt:lpstr>
      <vt:lpstr>Л84</vt:lpstr>
      <vt:lpstr>Л86</vt:lpstr>
      <vt:lpstr>Л88</vt:lpstr>
      <vt:lpstr>П25</vt:lpstr>
      <vt:lpstr>П27</vt:lpstr>
      <vt:lpstr>П29</vt:lpstr>
      <vt:lpstr>П31</vt:lpstr>
      <vt:lpstr>П40а</vt:lpstr>
      <vt:lpstr>П40б</vt:lpstr>
      <vt:lpstr>П67а</vt:lpstr>
      <vt:lpstr>Сад9</vt:lpstr>
      <vt:lpstr>Сад11</vt:lpstr>
      <vt:lpstr>Сад23</vt:lpstr>
      <vt:lpstr>С1</vt:lpstr>
      <vt:lpstr>С2</vt:lpstr>
      <vt:lpstr>С3</vt:lpstr>
      <vt:lpstr>С4</vt:lpstr>
      <vt:lpstr>С5</vt:lpstr>
      <vt:lpstr>С6</vt:lpstr>
      <vt:lpstr>С7</vt:lpstr>
      <vt:lpstr>С8</vt:lpstr>
      <vt:lpstr>С9</vt:lpstr>
      <vt:lpstr>С10</vt:lpstr>
      <vt:lpstr>С12</vt:lpstr>
      <vt:lpstr>С13</vt:lpstr>
      <vt:lpstr>С14</vt:lpstr>
      <vt:lpstr>С15</vt:lpstr>
      <vt:lpstr>С17</vt:lpstr>
      <vt:lpstr>С19</vt:lpstr>
      <vt:lpstr>С20</vt:lpstr>
      <vt:lpstr>С21</vt:lpstr>
      <vt:lpstr>С22</vt:lpstr>
      <vt:lpstr>С23</vt:lpstr>
      <vt:lpstr>К36!Область_печати</vt:lpstr>
      <vt:lpstr>С14!Область_печати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2020-02-26T07:02:40Z</cp:lastPrinted>
  <dcterms:created xsi:type="dcterms:W3CDTF">2012-07-30T08:36:24Z</dcterms:created>
  <dcterms:modified xsi:type="dcterms:W3CDTF">2022-04-15T09:27:39Z</dcterms:modified>
</cp:coreProperties>
</file>